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[1]list!$B$694:$B$705</definedName>
    <definedName name="EBK_DEIN">[1]list!$B$11:$B$275</definedName>
    <definedName name="EBK_DEIN2">[1]list!$B$11:$C$275</definedName>
    <definedName name="OP_LIST">[1]list!$A$281:$A$290</definedName>
    <definedName name="OP_LIST2">[1]list!$A$281:$B$290</definedName>
    <definedName name="PRBK">[1]list!$A$296:$B$691</definedName>
    <definedName name="_xlnm.Print_Area" localSheetId="0">'OTCHET-agregirani pokazateli'!$B$8:$J$112</definedName>
    <definedName name="SMETKA">[1]list!$A$2:$B$7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G11"/>
  <c r="B13"/>
  <c r="E13"/>
  <c r="F13"/>
  <c r="E15"/>
  <c r="F15"/>
  <c r="E23"/>
  <c r="G23"/>
  <c r="H23"/>
  <c r="I23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H25" s="1"/>
  <c r="I26"/>
  <c r="I25" s="1"/>
  <c r="J26"/>
  <c r="J25" s="1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G55"/>
  <c r="H55"/>
  <c r="H54" s="1"/>
  <c r="I55"/>
  <c r="J55"/>
  <c r="J54" s="1"/>
  <c r="E56"/>
  <c r="E54" s="1"/>
  <c r="G56"/>
  <c r="G54" s="1"/>
  <c r="H56"/>
  <c r="I56"/>
  <c r="I54" s="1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4"/>
  <c r="K64"/>
  <c r="J64"/>
  <c r="H64"/>
  <c r="E64"/>
  <c r="M63"/>
  <c r="K63"/>
  <c r="J22"/>
  <c r="J62" s="1"/>
  <c r="H22"/>
  <c r="H62" s="1"/>
  <c r="E22"/>
  <c r="E62" s="1"/>
  <c r="I64"/>
  <c r="G64"/>
  <c r="L63"/>
  <c r="I22"/>
  <c r="I62" s="1"/>
  <c r="G22"/>
  <c r="G62" s="1"/>
  <c r="F85"/>
  <c r="F84" s="1"/>
  <c r="F76"/>
  <c r="F75" s="1"/>
  <c r="F56"/>
  <c r="F55"/>
  <c r="F54" s="1"/>
  <c r="F26"/>
  <c r="F25" s="1"/>
  <c r="F23"/>
  <c r="F22" s="1"/>
  <c r="F67"/>
  <c r="F66" s="1"/>
  <c r="F44"/>
  <c r="F38" s="1"/>
  <c r="G63" l="1"/>
  <c r="G103"/>
  <c r="H63"/>
  <c r="H103"/>
  <c r="I63"/>
  <c r="I103"/>
  <c r="E63"/>
  <c r="E103"/>
  <c r="J63"/>
  <c r="J103"/>
  <c r="F62"/>
  <c r="F64"/>
  <c r="F63" l="1"/>
  <c r="B103" s="1"/>
  <c r="F103"/>
  <c r="B63" l="1"/>
</calcChain>
</file>

<file path=xl/comments1.xml><?xml version="1.0" encoding="utf-8"?>
<comments xmlns="http://schemas.openxmlformats.org/spreadsheetml/2006/main">
  <authors>
    <author>npavlov</author>
  </authors>
  <commentList>
    <comment ref="J105" author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<sst xmlns="http://schemas.openxmlformats.org/spreadsheetml/2006/main" count="241" uniqueCount="170">
  <si>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</si>
  <si>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</si>
  <si>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</si>
  <si>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</si>
  <si>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</si>
  <si>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</si>
  <si>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</si>
  <si>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</si>
  <si>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</si>
  <si>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</si>
  <si>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</si>
  <si>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</si>
  <si>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</si>
  <si>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</si>
  <si>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</si>
  <si>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</si>
  <si>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</si>
  <si>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</si>
  <si>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</si>
  <si>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</si>
  <si>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</si>
  <si>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</si>
  <si>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</si>
  <si>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</si>
  <si>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</si>
  <si>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</si>
  <si>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</si>
  <si>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</si>
  <si>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</si>
  <si>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</si>
  <si>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</si>
  <si>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</si>
  <si>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</si>
  <si>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</si>
  <si>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</si>
  <si>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</si>
  <si>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</si>
  <si>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</si>
  <si>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</si>
  <si>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</si>
  <si>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</si>
  <si>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</si>
  <si>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</si>
  <si>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</si>
  <si>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</si>
  <si>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</si>
  <si>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</si>
  <si>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</si>
  <si>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</si>
  <si>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</si>
  <si>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</si>
  <si>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</si>
  <si>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</si>
  <si>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</si>
  <si>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</si>
  <si>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</si>
  <si>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</si>
  <si>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</si>
  <si>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</si>
  <si>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</si>
  <si>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</si>
  <si>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</si>
  <si>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</si>
  <si>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</si>
  <si>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</si>
  <si>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</si>
  <si>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</si>
  <si>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</si>
  <si>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</si>
  <si>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</si>
  <si>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</si>
  <si>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</si>
  <si>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</si>
  <si>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</si>
  <si>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</si>
  <si>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</si>
  <si>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</si>
  <si>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</si>
  <si>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</si>
  <si>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</si>
  <si>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</si>
  <si>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</si>
  <si>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</si>
  <si>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</si>
  <si>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</si>
  <si>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</si>
  <si>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</si>
  <si>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</si>
  <si>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</si>
  <si>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</si>
  <si>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</si>
  <si>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</si>
  <si>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</si>
  <si>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</si>
  <si>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</si>
  <si>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</si>
  <si>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</si>
  <si>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</si>
  <si>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</si>
  <si>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</si>
  <si>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</si>
  <si>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</si>
  <si>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</si>
  <si>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</si>
  <si>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</si>
  <si>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</si>
  <si>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</si>
  <si>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</si>
  <si>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</si>
  <si>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</si>
  <si>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</si>
  <si>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</si>
  <si>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</si>
  <si>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</si>
  <si>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</si>
  <si>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</si>
  <si>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</si>
  <si>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</si>
  <si>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</si>
  <si>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</si>
  <si>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</si>
  <si>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</si>
  <si>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</si>
  <si>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</si>
  <si>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</si>
  <si>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</si>
  <si>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</si>
  <si>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</si>
  <si>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</si>
  <si>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</si>
  <si>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</si>
  <si>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</si>
  <si>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</si>
  <si>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</si>
  <si>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</si>
  <si>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</si>
  <si>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</si>
  <si>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</si>
  <si>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</si>
  <si>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</si>
  <si>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</si>
  <si>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</si>
  <si>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</si>
  <si>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</si>
  <si>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</si>
  <si>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</si>
  <si>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</si>
  <si>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</si>
  <si>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</si>
  <si>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</si>
  <si>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</si>
  <si>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</si>
  <si>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</si>
  <si>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</si>
  <si>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</si>
  <si>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</si>
  <si>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</si>
  <si>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</si>
  <si>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</si>
  <si>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</si>
  <si>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2015 г.</t>
  </si>
  <si>
    <t>Годишен         уточнен план                           2015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</si>
  <si>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</si>
  <si>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</si>
  <si>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</si>
  <si>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</si>
  <si>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 xml:space="preserve">                                  (наименование на разпоредителя с бюджет)</t>
  </si>
  <si>
    <t>до</t>
  </si>
  <si>
    <t xml:space="preserve">за периода      от </t>
  </si>
  <si>
    <r>
      <t xml:space="preserve">            </t>
    </r>
    <r>
      <rPr>
        <b/>
        <i/>
        <sz val="14"/>
        <color indexed="20"/>
        <rFont val="Times New Roman"/>
        <family val="1"/>
        <charset val="204"/>
      </rPr>
      <t>ЕЖЕМЕСЕЧЕН  ОТЧЕТ</t>
    </r>
    <r>
      <rPr>
        <b/>
        <sz val="14"/>
        <rFont val="Times New Roman"/>
        <family val="1"/>
        <charset val="204"/>
      </rPr>
      <t xml:space="preserve"> ЗА КАСОВОТО   ИЗПЪЛНЕНИЕ   НА   БЮДЖЕТА, СРЕДСТВАТА ОТ ЕВРОПЕЙСКИЯ СЪЮЗ И ЧУЖДИТЕ СРЕДСТВА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</si>
</sst>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00&quot;.&quot;00&quot;.&quot;0000&quot; г.&quot;"/>
    <numFmt numFmtId="166" formatCode="#,##0;[Red]\(#,##0\)"/>
    <numFmt numFmtId="167" formatCode="_-* #,##0.00\ _ë_â_-;\-* #,##0.00\ _ë_â_-;_-* &quot;-&quot;??\ _ë_â_-;_-@_-"/>
    <numFmt numFmtId="168" formatCode="0&quot; &quot;0&quot; &quot;0&quot; &quot;0"/>
    <numFmt numFmtId="169" formatCode="dd\.m\.yyyy\ &quot;г.&quot;;@"/>
  </numFmts>
  <fonts count="42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indexed="18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indexed="18"/>
      <name val="Times New Roman CYR"/>
      <charset val="204"/>
    </font>
    <font>
      <sz val="10"/>
      <color indexed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16"/>
      <name val="Times New Roman CYR"/>
      <charset val="204"/>
    </font>
    <font>
      <b/>
      <i/>
      <sz val="14"/>
      <color indexed="16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indexed="18"/>
      <name val="Times New Roman Cyr"/>
      <charset val="204"/>
    </font>
    <font>
      <b/>
      <i/>
      <sz val="14"/>
      <color indexed="18"/>
      <name val="Times New Roman Cyr"/>
      <charset val="204"/>
    </font>
    <font>
      <b/>
      <i/>
      <sz val="14"/>
      <color indexed="18"/>
      <name val="Times New Roman"/>
      <family val="1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i/>
      <sz val="14"/>
      <color indexed="20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</fills>
  <borders count="9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</cellStyleXfs>
  <cellXfs count="391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3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0" fontId="12" fillId="3" borderId="3" xfId="2" applyFont="1" applyFill="1" applyBorder="1" applyAlignment="1" applyProtection="1">
      <alignment horizontal="center" vertical="center"/>
    </xf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65" fontId="14" fillId="4" borderId="4" xfId="3" applyNumberFormat="1" applyFont="1" applyFill="1" applyBorder="1" applyAlignment="1" applyProtection="1">
      <alignment horizontal="center" vertical="center"/>
    </xf>
    <xf numFmtId="0" fontId="15" fillId="4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4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6" fontId="18" fillId="3" borderId="6" xfId="0" quotePrefix="1" applyNumberFormat="1" applyFont="1" applyFill="1" applyBorder="1" applyAlignment="1" applyProtection="1"/>
    <xf numFmtId="166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7" xfId="4" applyFont="1" applyFill="1" applyBorder="1" applyProtection="1"/>
    <xf numFmtId="0" fontId="4" fillId="3" borderId="8" xfId="0" applyFont="1" applyFill="1" applyBorder="1" applyAlignment="1" applyProtection="1">
      <alignment horizontal="left"/>
    </xf>
    <xf numFmtId="1" fontId="5" fillId="0" borderId="9" xfId="0" applyNumberFormat="1" applyFont="1" applyBorder="1" applyProtection="1"/>
    <xf numFmtId="1" fontId="5" fillId="0" borderId="10" xfId="0" applyNumberFormat="1" applyFont="1" applyBorder="1" applyProtection="1"/>
    <xf numFmtId="1" fontId="5" fillId="3" borderId="9" xfId="0" applyNumberFormat="1" applyFont="1" applyFill="1" applyBorder="1" applyProtection="1"/>
    <xf numFmtId="1" fontId="5" fillId="3" borderId="11" xfId="0" applyNumberFormat="1" applyFont="1" applyFill="1" applyBorder="1" applyProtection="1"/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3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3" borderId="18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3" fontId="4" fillId="3" borderId="19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0" fontId="4" fillId="3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5" fillId="3" borderId="37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3" fontId="6" fillId="3" borderId="38" xfId="0" quotePrefix="1" applyNumberFormat="1" applyFont="1" applyFill="1" applyBorder="1" applyAlignment="1" applyProtection="1">
      <alignment horizontal="center"/>
    </xf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quotePrefix="1" applyFont="1" applyFill="1" applyBorder="1" applyAlignment="1" applyProtection="1">
      <alignment horizontal="left"/>
    </xf>
    <xf numFmtId="0" fontId="4" fillId="3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3" borderId="37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5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6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6" fontId="4" fillId="4" borderId="47" xfId="0" applyNumberFormat="1" applyFont="1" applyFill="1" applyBorder="1" applyAlignment="1" applyProtection="1">
      <alignment horizontal="right"/>
    </xf>
    <xf numFmtId="166" fontId="4" fillId="4" borderId="46" xfId="0" applyNumberFormat="1" applyFont="1" applyFill="1" applyBorder="1" applyAlignment="1" applyProtection="1">
      <alignment horizontal="right"/>
    </xf>
    <xf numFmtId="166" fontId="4" fillId="4" borderId="48" xfId="0" applyNumberFormat="1" applyFont="1" applyFill="1" applyBorder="1" applyAlignment="1" applyProtection="1">
      <alignment horizontal="right"/>
    </xf>
    <xf numFmtId="166" fontId="5" fillId="6" borderId="49" xfId="0" applyNumberFormat="1" applyFont="1" applyFill="1" applyBorder="1" applyAlignment="1" applyProtection="1">
      <alignment horizontal="right"/>
    </xf>
    <xf numFmtId="0" fontId="5" fillId="6" borderId="49" xfId="0" applyFont="1" applyFill="1" applyBorder="1" applyAlignment="1" applyProtection="1">
      <alignment horizontal="left"/>
    </xf>
    <xf numFmtId="0" fontId="21" fillId="6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6" fontId="18" fillId="3" borderId="52" xfId="0" quotePrefix="1" applyNumberFormat="1" applyFont="1" applyFill="1" applyBorder="1" applyAlignment="1" applyProtection="1"/>
    <xf numFmtId="166" fontId="18" fillId="3" borderId="53" xfId="0" quotePrefix="1" applyNumberFormat="1" applyFont="1" applyFill="1" applyBorder="1" applyAlignment="1" applyProtection="1"/>
    <xf numFmtId="166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7" borderId="54" xfId="4" applyFont="1" applyFill="1" applyBorder="1" applyAlignment="1" applyProtection="1">
      <alignment horizontal="center"/>
    </xf>
    <xf numFmtId="3" fontId="6" fillId="6" borderId="55" xfId="0" applyNumberFormat="1" applyFont="1" applyFill="1" applyBorder="1" applyAlignment="1" applyProtection="1">
      <alignment horizontal="center"/>
    </xf>
    <xf numFmtId="166" fontId="4" fillId="4" borderId="56" xfId="0" applyNumberFormat="1" applyFont="1" applyFill="1" applyBorder="1" applyAlignment="1" applyProtection="1"/>
    <xf numFmtId="166" fontId="4" fillId="4" borderId="55" xfId="0" applyNumberFormat="1" applyFont="1" applyFill="1" applyBorder="1" applyAlignment="1" applyProtection="1"/>
    <xf numFmtId="166" fontId="4" fillId="4" borderId="57" xfId="0" applyNumberFormat="1" applyFont="1" applyFill="1" applyBorder="1" applyAlignment="1" applyProtection="1"/>
    <xf numFmtId="166" fontId="5" fillId="6" borderId="58" xfId="0" applyNumberFormat="1" applyFont="1" applyFill="1" applyBorder="1" applyAlignment="1" applyProtection="1"/>
    <xf numFmtId="0" fontId="5" fillId="6" borderId="58" xfId="0" applyFont="1" applyFill="1" applyBorder="1" applyAlignment="1" applyProtection="1">
      <alignment horizontal="left"/>
    </xf>
    <xf numFmtId="0" fontId="21" fillId="6" borderId="58" xfId="0" applyFont="1" applyFill="1" applyBorder="1" applyAlignment="1" applyProtection="1">
      <alignment horizontal="left"/>
    </xf>
    <xf numFmtId="3" fontId="6" fillId="4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4" borderId="47" xfId="0" applyNumberFormat="1" applyFont="1" applyFill="1" applyBorder="1" applyAlignment="1" applyProtection="1"/>
    <xf numFmtId="3" fontId="4" fillId="4" borderId="46" xfId="0" applyNumberFormat="1" applyFont="1" applyFill="1" applyBorder="1" applyAlignment="1" applyProtection="1"/>
    <xf numFmtId="3" fontId="4" fillId="4" borderId="48" xfId="0" applyNumberFormat="1" applyFont="1" applyFill="1" applyBorder="1" applyAlignment="1" applyProtection="1"/>
    <xf numFmtId="3" fontId="5" fillId="4" borderId="49" xfId="0" applyNumberFormat="1" applyFont="1" applyFill="1" applyBorder="1" applyAlignment="1" applyProtection="1"/>
    <xf numFmtId="0" fontId="5" fillId="4" borderId="49" xfId="0" quotePrefix="1" applyFont="1" applyFill="1" applyBorder="1" applyAlignment="1" applyProtection="1">
      <alignment horizontal="left"/>
    </xf>
    <xf numFmtId="0" fontId="5" fillId="4" borderId="49" xfId="0" applyFont="1" applyFill="1" applyBorder="1" applyAlignment="1" applyProtection="1">
      <alignment horizontal="left"/>
    </xf>
    <xf numFmtId="0" fontId="21" fillId="4" borderId="49" xfId="0" quotePrefix="1" applyFont="1" applyFill="1" applyBorder="1" applyAlignment="1" applyProtection="1">
      <alignment horizontal="left"/>
    </xf>
    <xf numFmtId="1" fontId="4" fillId="0" borderId="60" xfId="0" quotePrefix="1" applyNumberFormat="1" applyFont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7" fontId="4" fillId="3" borderId="33" xfId="1" applyFont="1" applyFill="1" applyBorder="1" applyAlignment="1" applyProtection="1">
      <alignment horizontal="left"/>
    </xf>
    <xf numFmtId="3" fontId="6" fillId="3" borderId="4" xfId="0" quotePrefix="1" applyNumberFormat="1" applyFont="1" applyFill="1" applyBorder="1" applyAlignment="1" applyProtection="1">
      <alignment horizontal="center"/>
    </xf>
    <xf numFmtId="3" fontId="4" fillId="3" borderId="61" xfId="0" quotePrefix="1" applyNumberFormat="1" applyFont="1" applyFill="1" applyBorder="1" applyAlignment="1" applyProtection="1"/>
    <xf numFmtId="3" fontId="4" fillId="3" borderId="4" xfId="0" quotePrefix="1" applyNumberFormat="1" applyFont="1" applyFill="1" applyBorder="1" applyAlignment="1" applyProtection="1"/>
    <xf numFmtId="3" fontId="4" fillId="3" borderId="62" xfId="0" quotePrefix="1" applyNumberFormat="1" applyFont="1" applyFill="1" applyBorder="1" applyAlignment="1" applyProtection="1"/>
    <xf numFmtId="3" fontId="4" fillId="3" borderId="51" xfId="0" quotePrefix="1" applyNumberFormat="1" applyFont="1" applyFill="1" applyBorder="1" applyAlignment="1" applyProtection="1"/>
    <xf numFmtId="0" fontId="4" fillId="3" borderId="51" xfId="0" quotePrefix="1" applyFont="1" applyFill="1" applyBorder="1" applyAlignment="1" applyProtection="1">
      <alignment horizontal="left"/>
    </xf>
    <xf numFmtId="0" fontId="4" fillId="3" borderId="51" xfId="0" applyFont="1" applyFill="1" applyBorder="1" applyAlignment="1" applyProtection="1">
      <alignment horizontal="left"/>
    </xf>
    <xf numFmtId="3" fontId="6" fillId="2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2" borderId="47" xfId="0" applyNumberFormat="1" applyFont="1" applyFill="1" applyBorder="1" applyAlignment="1" applyProtection="1"/>
    <xf numFmtId="3" fontId="25" fillId="2" borderId="46" xfId="2" applyNumberFormat="1" applyFont="1" applyFill="1" applyBorder="1" applyAlignment="1" applyProtection="1">
      <alignment vertical="center"/>
    </xf>
    <xf numFmtId="3" fontId="4" fillId="2" borderId="46" xfId="0" applyNumberFormat="1" applyFont="1" applyFill="1" applyBorder="1" applyAlignment="1" applyProtection="1"/>
    <xf numFmtId="3" fontId="4" fillId="2" borderId="48" xfId="0" applyNumberFormat="1" applyFont="1" applyFill="1" applyBorder="1" applyAlignment="1" applyProtection="1"/>
    <xf numFmtId="3" fontId="5" fillId="2" borderId="49" xfId="0" applyNumberFormat="1" applyFont="1" applyFill="1" applyBorder="1" applyAlignment="1" applyProtection="1"/>
    <xf numFmtId="0" fontId="5" fillId="2" borderId="49" xfId="0" applyFont="1" applyFill="1" applyBorder="1" applyAlignment="1" applyProtection="1">
      <alignment horizontal="left"/>
    </xf>
    <xf numFmtId="0" fontId="21" fillId="2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10" xfId="0" applyNumberFormat="1" applyFont="1" applyBorder="1" applyAlignment="1" applyProtection="1"/>
    <xf numFmtId="3" fontId="4" fillId="4" borderId="35" xfId="0" applyNumberFormat="1" applyFont="1" applyFill="1" applyBorder="1" applyAlignment="1" applyProtection="1"/>
    <xf numFmtId="3" fontId="4" fillId="4" borderId="34" xfId="0" applyNumberFormat="1" applyFont="1" applyFill="1" applyBorder="1" applyAlignment="1" applyProtection="1"/>
    <xf numFmtId="3" fontId="4" fillId="4" borderId="36" xfId="0" applyNumberFormat="1" applyFont="1" applyFill="1" applyBorder="1" applyAlignment="1" applyProtection="1"/>
    <xf numFmtId="3" fontId="4" fillId="4" borderId="37" xfId="0" applyNumberFormat="1" applyFont="1" applyFill="1" applyBorder="1" applyAlignment="1" applyProtection="1"/>
    <xf numFmtId="0" fontId="4" fillId="4" borderId="37" xfId="0" quotePrefix="1" applyFont="1" applyFill="1" applyBorder="1" applyAlignment="1" applyProtection="1">
      <alignment horizontal="left"/>
    </xf>
    <xf numFmtId="0" fontId="24" fillId="4" borderId="64" xfId="0" applyFont="1" applyFill="1" applyBorder="1" applyAlignment="1" applyProtection="1">
      <alignment horizontal="left"/>
    </xf>
    <xf numFmtId="0" fontId="4" fillId="4" borderId="37" xfId="0" applyFont="1" applyFill="1" applyBorder="1" applyAlignment="1" applyProtection="1">
      <alignment horizontal="left"/>
    </xf>
    <xf numFmtId="3" fontId="6" fillId="4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4" borderId="39" xfId="0" applyNumberFormat="1" applyFont="1" applyFill="1" applyBorder="1" applyAlignment="1" applyProtection="1"/>
    <xf numFmtId="3" fontId="4" fillId="4" borderId="38" xfId="0" applyNumberFormat="1" applyFont="1" applyFill="1" applyBorder="1" applyAlignment="1" applyProtection="1"/>
    <xf numFmtId="3" fontId="4" fillId="4" borderId="40" xfId="0" applyNumberFormat="1" applyFont="1" applyFill="1" applyBorder="1" applyAlignment="1" applyProtection="1"/>
    <xf numFmtId="3" fontId="4" fillId="4" borderId="41" xfId="0" applyNumberFormat="1" applyFont="1" applyFill="1" applyBorder="1" applyAlignment="1" applyProtection="1"/>
    <xf numFmtId="0" fontId="4" fillId="4" borderId="41" xfId="0" quotePrefix="1" applyFont="1" applyFill="1" applyBorder="1" applyAlignment="1" applyProtection="1">
      <alignment horizontal="left"/>
    </xf>
    <xf numFmtId="0" fontId="4" fillId="4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6" fillId="4" borderId="4" xfId="0" applyNumberFormat="1" applyFont="1" applyFill="1" applyBorder="1" applyAlignment="1" applyProtection="1">
      <alignment horizontal="center"/>
    </xf>
    <xf numFmtId="3" fontId="4" fillId="4" borderId="61" xfId="0" applyNumberFormat="1" applyFont="1" applyFill="1" applyBorder="1" applyAlignment="1" applyProtection="1"/>
    <xf numFmtId="3" fontId="26" fillId="4" borderId="4" xfId="2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/>
    <xf numFmtId="3" fontId="4" fillId="4" borderId="62" xfId="0" applyNumberFormat="1" applyFont="1" applyFill="1" applyBorder="1" applyAlignment="1" applyProtection="1"/>
    <xf numFmtId="3" fontId="4" fillId="4" borderId="51" xfId="0" applyNumberFormat="1" applyFont="1" applyFill="1" applyBorder="1" applyAlignment="1" applyProtection="1"/>
    <xf numFmtId="0" fontId="4" fillId="4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6" fillId="3" borderId="66" xfId="0" applyNumberFormat="1" applyFont="1" applyFill="1" applyBorder="1" applyAlignment="1" applyProtection="1">
      <alignment horizontal="center"/>
    </xf>
    <xf numFmtId="1" fontId="5" fillId="0" borderId="67" xfId="0" applyNumberFormat="1" applyFont="1" applyBorder="1" applyAlignment="1" applyProtection="1"/>
    <xf numFmtId="3" fontId="4" fillId="3" borderId="68" xfId="0" applyNumberFormat="1" applyFont="1" applyFill="1" applyBorder="1" applyAlignment="1" applyProtection="1"/>
    <xf numFmtId="3" fontId="4" fillId="3" borderId="66" xfId="0" applyNumberFormat="1" applyFont="1" applyFill="1" applyBorder="1" applyAlignment="1" applyProtection="1"/>
    <xf numFmtId="3" fontId="4" fillId="3" borderId="69" xfId="0" applyNumberFormat="1" applyFont="1" applyFill="1" applyBorder="1" applyAlignment="1" applyProtection="1"/>
    <xf numFmtId="3" fontId="4" fillId="3" borderId="70" xfId="0" applyNumberFormat="1" applyFont="1" applyFill="1" applyBorder="1" applyAlignment="1" applyProtection="1"/>
    <xf numFmtId="0" fontId="4" fillId="3" borderId="70" xfId="0" quotePrefix="1" applyFont="1" applyFill="1" applyBorder="1" applyAlignment="1" applyProtection="1">
      <alignment horizontal="left"/>
    </xf>
    <xf numFmtId="0" fontId="4" fillId="3" borderId="70" xfId="0" applyFont="1" applyFill="1" applyBorder="1" applyAlignment="1" applyProtection="1">
      <alignment horizontal="left"/>
    </xf>
    <xf numFmtId="3" fontId="8" fillId="6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4" fillId="6" borderId="47" xfId="0" applyNumberFormat="1" applyFont="1" applyFill="1" applyBorder="1" applyAlignment="1" applyProtection="1"/>
    <xf numFmtId="3" fontId="4" fillId="6" borderId="46" xfId="0" applyNumberFormat="1" applyFont="1" applyFill="1" applyBorder="1" applyAlignment="1" applyProtection="1"/>
    <xf numFmtId="3" fontId="4" fillId="6" borderId="48" xfId="0" applyNumberFormat="1" applyFont="1" applyFill="1" applyBorder="1" applyAlignment="1" applyProtection="1"/>
    <xf numFmtId="3" fontId="5" fillId="6" borderId="49" xfId="0" applyNumberFormat="1" applyFont="1" applyFill="1" applyBorder="1" applyAlignment="1" applyProtection="1"/>
    <xf numFmtId="0" fontId="5" fillId="6" borderId="49" xfId="0" quotePrefix="1" applyFont="1" applyFill="1" applyBorder="1" applyAlignment="1" applyProtection="1">
      <alignment horizontal="left"/>
    </xf>
    <xf numFmtId="0" fontId="21" fillId="6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1" fontId="4" fillId="0" borderId="9" xfId="0" quotePrefix="1" applyNumberFormat="1" applyFont="1" applyBorder="1" applyAlignment="1" applyProtection="1"/>
    <xf numFmtId="3" fontId="6" fillId="3" borderId="71" xfId="0" applyNumberFormat="1" applyFont="1" applyFill="1" applyBorder="1" applyAlignment="1" applyProtection="1">
      <alignment horizontal="center"/>
    </xf>
    <xf numFmtId="1" fontId="5" fillId="0" borderId="9" xfId="0" applyNumberFormat="1" applyFont="1" applyBorder="1" applyAlignment="1" applyProtection="1"/>
    <xf numFmtId="3" fontId="4" fillId="3" borderId="72" xfId="0" applyNumberFormat="1" applyFont="1" applyFill="1" applyBorder="1" applyAlignment="1" applyProtection="1"/>
    <xf numFmtId="3" fontId="4" fillId="3" borderId="71" xfId="0" applyNumberFormat="1" applyFont="1" applyFill="1" applyBorder="1" applyAlignment="1" applyProtection="1"/>
    <xf numFmtId="3" fontId="4" fillId="3" borderId="73" xfId="0" applyNumberFormat="1" applyFont="1" applyFill="1" applyBorder="1" applyAlignment="1" applyProtection="1"/>
    <xf numFmtId="3" fontId="4" fillId="3" borderId="74" xfId="0" applyNumberFormat="1" applyFont="1" applyFill="1" applyBorder="1" applyAlignment="1" applyProtection="1"/>
    <xf numFmtId="0" fontId="4" fillId="3" borderId="74" xfId="0" applyFont="1" applyFill="1" applyBorder="1" applyAlignment="1" applyProtection="1">
      <alignment horizontal="left"/>
    </xf>
    <xf numFmtId="3" fontId="6" fillId="3" borderId="75" xfId="0" applyNumberFormat="1" applyFont="1" applyFill="1" applyBorder="1" applyAlignment="1" applyProtection="1">
      <alignment horizontal="center"/>
    </xf>
    <xf numFmtId="3" fontId="4" fillId="3" borderId="76" xfId="0" applyNumberFormat="1" applyFont="1" applyFill="1" applyBorder="1" applyAlignment="1" applyProtection="1"/>
    <xf numFmtId="3" fontId="4" fillId="3" borderId="75" xfId="0" applyNumberFormat="1" applyFont="1" applyFill="1" applyBorder="1" applyAlignment="1" applyProtection="1"/>
    <xf numFmtId="3" fontId="4" fillId="3" borderId="77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78" xfId="0" applyFont="1" applyFill="1" applyBorder="1" applyAlignment="1" applyProtection="1">
      <alignment horizontal="left"/>
    </xf>
    <xf numFmtId="0" fontId="4" fillId="3" borderId="79" xfId="0" applyFont="1" applyFill="1" applyBorder="1" applyAlignment="1" applyProtection="1">
      <alignment horizontal="left"/>
    </xf>
    <xf numFmtId="0" fontId="24" fillId="3" borderId="79" xfId="0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4" fillId="3" borderId="41" xfId="0" applyNumberFormat="1" applyFont="1" applyFill="1" applyBorder="1" applyAlignment="1" applyProtection="1"/>
    <xf numFmtId="0" fontId="4" fillId="3" borderId="81" xfId="0" applyFont="1" applyFill="1" applyBorder="1" applyAlignment="1" applyProtection="1">
      <alignment horizontal="left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82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83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1" fontId="5" fillId="0" borderId="74" xfId="0" applyNumberFormat="1" applyFont="1" applyBorder="1" applyAlignment="1" applyProtection="1"/>
    <xf numFmtId="164" fontId="4" fillId="0" borderId="5" xfId="0" applyNumberFormat="1" applyFont="1" applyBorder="1" applyProtection="1"/>
    <xf numFmtId="4" fontId="5" fillId="3" borderId="16" xfId="0" applyNumberFormat="1" applyFont="1" applyFill="1" applyBorder="1" applyAlignment="1" applyProtection="1"/>
    <xf numFmtId="0" fontId="4" fillId="6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84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76" xfId="0" applyFont="1" applyFill="1" applyBorder="1" applyAlignment="1" applyProtection="1">
      <alignment horizontal="center"/>
    </xf>
    <xf numFmtId="0" fontId="5" fillId="3" borderId="75" xfId="0" applyFont="1" applyFill="1" applyBorder="1" applyAlignment="1" applyProtection="1">
      <alignment horizontal="center"/>
    </xf>
    <xf numFmtId="0" fontId="5" fillId="3" borderId="77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85" xfId="0" applyFont="1" applyFill="1" applyBorder="1" applyAlignment="1" applyProtection="1">
      <alignment horizontal="center" vertical="center" wrapText="1"/>
    </xf>
    <xf numFmtId="0" fontId="27" fillId="6" borderId="63" xfId="0" applyFont="1" applyFill="1" applyBorder="1" applyAlignment="1" applyProtection="1">
      <alignment horizontal="center" vertical="center" wrapText="1"/>
    </xf>
    <xf numFmtId="0" fontId="28" fillId="6" borderId="63" xfId="2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6" borderId="86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6" borderId="87" xfId="2" applyFont="1" applyFill="1" applyBorder="1" applyAlignment="1" applyProtection="1">
      <alignment horizontal="left" vertical="center"/>
    </xf>
    <xf numFmtId="0" fontId="9" fillId="6" borderId="88" xfId="0" applyFont="1" applyFill="1" applyBorder="1" applyAlignment="1" applyProtection="1">
      <alignment horizontal="left" vertical="center"/>
    </xf>
    <xf numFmtId="0" fontId="9" fillId="6" borderId="88" xfId="2" applyFont="1" applyFill="1" applyBorder="1" applyAlignment="1" applyProtection="1">
      <alignment horizontal="left" vertical="center"/>
    </xf>
    <xf numFmtId="0" fontId="9" fillId="6" borderId="89" xfId="0" applyFont="1" applyFill="1" applyBorder="1" applyAlignment="1" applyProtection="1">
      <alignment horizontal="left" vertical="center"/>
    </xf>
    <xf numFmtId="0" fontId="27" fillId="6" borderId="74" xfId="0" applyFont="1" applyFill="1" applyBorder="1" applyAlignment="1" applyProtection="1">
      <alignment horizontal="center" vertical="center" wrapText="1"/>
    </xf>
    <xf numFmtId="0" fontId="28" fillId="6" borderId="74" xfId="2" applyFont="1" applyFill="1" applyBorder="1" applyAlignment="1" applyProtection="1">
      <alignment horizontal="center" vertical="center" wrapText="1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90" xfId="0" applyNumberFormat="1" applyFont="1" applyFill="1" applyBorder="1" applyProtection="1"/>
    <xf numFmtId="0" fontId="5" fillId="3" borderId="84" xfId="0" applyFont="1" applyFill="1" applyBorder="1" applyAlignment="1" applyProtection="1">
      <alignment horizontal="right"/>
    </xf>
    <xf numFmtId="0" fontId="5" fillId="3" borderId="84" xfId="0" applyFont="1" applyFill="1" applyBorder="1" applyProtection="1"/>
    <xf numFmtId="0" fontId="4" fillId="3" borderId="84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84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30" fillId="4" borderId="4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32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168" fontId="30" fillId="6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6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9" fontId="27" fillId="4" borderId="85" xfId="2" applyNumberFormat="1" applyFont="1" applyFill="1" applyBorder="1" applyAlignment="1" applyProtection="1">
      <alignment horizontal="center" vertical="center"/>
    </xf>
    <xf numFmtId="169" fontId="32" fillId="4" borderId="4" xfId="2" quotePrefix="1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3" fillId="3" borderId="0" xfId="0" quotePrefix="1" applyFont="1" applyFill="1" applyBorder="1" applyAlignment="1" applyProtection="1">
      <alignment horizontal="left"/>
    </xf>
    <xf numFmtId="0" fontId="3" fillId="0" borderId="91" xfId="0" applyFont="1" applyBorder="1" applyProtection="1"/>
    <xf numFmtId="0" fontId="3" fillId="6" borderId="92" xfId="0" applyFont="1" applyFill="1" applyBorder="1" applyProtection="1"/>
    <xf numFmtId="0" fontId="3" fillId="6" borderId="93" xfId="0" applyFont="1" applyFill="1" applyBorder="1" applyProtection="1"/>
    <xf numFmtId="0" fontId="33" fillId="6" borderId="93" xfId="0" quotePrefix="1" applyFont="1" applyFill="1" applyBorder="1" applyAlignment="1" applyProtection="1">
      <alignment horizontal="left"/>
    </xf>
    <xf numFmtId="0" fontId="21" fillId="6" borderId="94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</cellXfs>
  <cellStyles count="7">
    <cellStyle name="Comma" xfId="1" builtinId="3"/>
    <cellStyle name="Normal" xfId="0" builtinId="0"/>
    <cellStyle name="Normal 2" xfId="2"/>
    <cellStyle name="Normal 3" xfId="5"/>
    <cellStyle name="Normal 3 2" xfId="6"/>
    <cellStyle name="Normal_B3_2013" xfId="4"/>
    <cellStyle name="Normal_BIN 7301,7311 and 6301" xfId="3"/>
  </cellStyles>
  <dxfs count="17"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5/4400-11/B1_2015_1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CHET F"/>
      <sheetName val="OTCHET"/>
      <sheetName val="INF"/>
      <sheetName val="list"/>
    </sheetNames>
    <sheetDataSet>
      <sheetData sheetId="0"/>
      <sheetData sheetId="1">
        <row r="9">
          <cell r="B9" t="str">
            <v>Съвет за електронни медии</v>
          </cell>
          <cell r="E9">
            <v>42005</v>
          </cell>
          <cell r="F9">
            <v>42338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4">
          <cell r="E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2">
          <cell r="E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72"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87">
          <cell r="E87">
            <v>1200000</v>
          </cell>
          <cell r="G87">
            <v>763814</v>
          </cell>
          <cell r="H87">
            <v>0</v>
          </cell>
          <cell r="I87">
            <v>11801</v>
          </cell>
          <cell r="J87">
            <v>20100</v>
          </cell>
        </row>
        <row r="91">
          <cell r="E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105">
          <cell r="E105">
            <v>0</v>
          </cell>
          <cell r="G105">
            <v>153833</v>
          </cell>
          <cell r="H105">
            <v>0</v>
          </cell>
          <cell r="I105">
            <v>0</v>
          </cell>
          <cell r="J105">
            <v>23278</v>
          </cell>
        </row>
        <row r="109">
          <cell r="E109">
            <v>0</v>
          </cell>
          <cell r="G109">
            <v>8</v>
          </cell>
          <cell r="H109">
            <v>0</v>
          </cell>
          <cell r="I109">
            <v>-52</v>
          </cell>
          <cell r="J109">
            <v>-43378</v>
          </cell>
        </row>
        <row r="116"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34">
          <cell r="E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6">
          <cell r="E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55">
          <cell r="E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82">
          <cell r="E182">
            <v>722700</v>
          </cell>
          <cell r="G182">
            <v>571529</v>
          </cell>
          <cell r="H182">
            <v>0</v>
          </cell>
          <cell r="I182">
            <v>-85</v>
          </cell>
          <cell r="J182">
            <v>90231</v>
          </cell>
        </row>
        <row r="185">
          <cell r="E185">
            <v>27000</v>
          </cell>
          <cell r="G185">
            <v>18292</v>
          </cell>
          <cell r="H185">
            <v>0</v>
          </cell>
          <cell r="I185">
            <v>733</v>
          </cell>
          <cell r="J185">
            <v>67</v>
          </cell>
        </row>
        <row r="191">
          <cell r="E191">
            <v>188000</v>
          </cell>
          <cell r="G191">
            <v>0</v>
          </cell>
          <cell r="H191">
            <v>0</v>
          </cell>
          <cell r="I191">
            <v>0</v>
          </cell>
          <cell r="J191">
            <v>166009</v>
          </cell>
        </row>
        <row r="197">
          <cell r="E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E198">
            <v>266000</v>
          </cell>
          <cell r="G198">
            <v>250940</v>
          </cell>
          <cell r="H198">
            <v>0</v>
          </cell>
          <cell r="I198">
            <v>20641</v>
          </cell>
          <cell r="J198">
            <v>0</v>
          </cell>
        </row>
        <row r="216">
          <cell r="E216">
            <v>6000</v>
          </cell>
          <cell r="G216">
            <v>1043</v>
          </cell>
          <cell r="H216">
            <v>0</v>
          </cell>
          <cell r="I216">
            <v>1504</v>
          </cell>
          <cell r="J216">
            <v>0</v>
          </cell>
        </row>
        <row r="220">
          <cell r="E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9">
          <cell r="E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E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E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E263">
            <v>4800</v>
          </cell>
          <cell r="G263">
            <v>4694</v>
          </cell>
          <cell r="H263">
            <v>0</v>
          </cell>
          <cell r="I263">
            <v>0</v>
          </cell>
          <cell r="J263">
            <v>0</v>
          </cell>
        </row>
        <row r="264"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7">
          <cell r="E267">
            <v>8000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4500</v>
          </cell>
          <cell r="G268">
            <v>1406</v>
          </cell>
          <cell r="H268">
            <v>0</v>
          </cell>
          <cell r="I268">
            <v>0</v>
          </cell>
          <cell r="J268">
            <v>0</v>
          </cell>
        </row>
        <row r="276">
          <cell r="E276">
            <v>2500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E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349">
          <cell r="E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63">
          <cell r="E363">
            <v>29500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1">
          <cell r="E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6">
          <cell r="E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7">
          <cell r="E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256307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49">
          <cell r="E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9">
          <cell r="E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85">
          <cell r="E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4">
          <cell r="E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9">
          <cell r="E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</row>
        <row r="556">
          <cell r="G556">
            <v>0</v>
          </cell>
          <cell r="I556">
            <v>0</v>
          </cell>
          <cell r="J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</row>
        <row r="558">
          <cell r="G558">
            <v>0</v>
          </cell>
          <cell r="I558">
            <v>0</v>
          </cell>
          <cell r="J558">
            <v>0</v>
          </cell>
        </row>
        <row r="559">
          <cell r="G559">
            <v>0</v>
          </cell>
          <cell r="H559">
            <v>0</v>
          </cell>
          <cell r="J559">
            <v>0</v>
          </cell>
        </row>
        <row r="560">
          <cell r="G560">
            <v>0</v>
          </cell>
          <cell r="H560">
            <v>0</v>
          </cell>
          <cell r="J560">
            <v>0</v>
          </cell>
        </row>
        <row r="561">
          <cell r="G561">
            <v>-56098</v>
          </cell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-1670</v>
          </cell>
          <cell r="J565">
            <v>0</v>
          </cell>
        </row>
        <row r="566">
          <cell r="G566">
            <v>0</v>
          </cell>
          <cell r="H566">
            <v>0</v>
          </cell>
          <cell r="I566">
            <v>-939</v>
          </cell>
          <cell r="J566">
            <v>0</v>
          </cell>
        </row>
        <row r="567">
          <cell r="I567">
            <v>0</v>
          </cell>
        </row>
        <row r="568">
          <cell r="G568">
            <v>0</v>
          </cell>
          <cell r="J568">
            <v>0</v>
          </cell>
        </row>
        <row r="569">
          <cell r="G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H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J573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G579">
            <v>-13653</v>
          </cell>
          <cell r="H579">
            <v>0</v>
          </cell>
          <cell r="I579">
            <v>13653</v>
          </cell>
          <cell r="J579">
            <v>0</v>
          </cell>
        </row>
        <row r="582">
          <cell r="E582">
            <v>0</v>
          </cell>
          <cell r="G582">
            <v>-11467</v>
          </cell>
          <cell r="I582">
            <v>11467</v>
          </cell>
          <cell r="J582">
            <v>0</v>
          </cell>
        </row>
        <row r="588">
          <cell r="G588" t="str">
            <v>Спаска Янева</v>
          </cell>
        </row>
        <row r="591">
          <cell r="D591" t="str">
            <v>Спаска Янева</v>
          </cell>
          <cell r="G591" t="str">
            <v>Георги Лозанов</v>
          </cell>
        </row>
        <row r="593">
          <cell r="B593">
            <v>9112015</v>
          </cell>
          <cell r="E593" t="str">
            <v>02/9708833</v>
          </cell>
          <cell r="F593" t="str">
            <v>02/9714448</v>
          </cell>
          <cell r="H593" t="str">
            <v>fso@cem.bg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</v>
          </cell>
          <cell r="C118">
            <v>4458</v>
          </cell>
        </row>
        <row r="119">
          <cell r="B119" t="str">
            <v>459 Други здравноосигурителни плащания за медицинска помощ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КФ - ОП "ТРАНСПОРТ"</v>
          </cell>
          <cell r="B282" t="str">
            <v>98101</v>
          </cell>
        </row>
        <row r="283">
          <cell r="A283" t="str">
            <v>КФ - ОП "ОКОЛНА СРЕДА"</v>
          </cell>
          <cell r="B283" t="str">
            <v>98102</v>
          </cell>
        </row>
        <row r="284">
          <cell r="A284" t="str">
            <v>ЕФРР - ОП "ТРАНСПОРТ"</v>
          </cell>
          <cell r="B284" t="str">
            <v>98201</v>
          </cell>
        </row>
        <row r="285">
          <cell r="A285" t="str">
            <v>ЕФРР - ОП "РЕГИОНАЛНО РАЗВИТИЕ"</v>
          </cell>
          <cell r="B285" t="str">
            <v>98202</v>
          </cell>
        </row>
        <row r="286">
          <cell r="A286" t="str">
            <v>ЕФРР - ОП "КОНКУРЕНТНОСПОСОБНОСТ"</v>
          </cell>
          <cell r="B286" t="str">
            <v>98204</v>
          </cell>
        </row>
        <row r="287">
          <cell r="A287" t="str">
            <v>ЕФРР - ОП "ОКОЛНА СРЕДА"</v>
          </cell>
          <cell r="B287" t="str">
            <v>98205</v>
          </cell>
        </row>
        <row r="288">
          <cell r="A288" t="str">
            <v>ЕФРР - ОП "ТЕХНИЧЕСКА ПОМОЩ"</v>
          </cell>
          <cell r="B288" t="str">
            <v>98210</v>
          </cell>
        </row>
        <row r="289">
          <cell r="A289" t="str">
            <v>ЕСФ - ОП "ЧОВЕШКИ РЕСУРСИ"</v>
          </cell>
          <cell r="B289" t="str">
            <v>98301</v>
          </cell>
        </row>
        <row r="290">
          <cell r="A290" t="str">
            <v>ЕСФ - ОП "АДМИНИСТРАТИВЕН КАПАЦИТЕТ"</v>
          </cell>
          <cell r="B290" t="str">
            <v>98302</v>
          </cell>
        </row>
        <row r="296">
          <cell r="A296" t="str">
            <v>0100</v>
          </cell>
          <cell r="B296" t="str">
            <v>Народно събрание</v>
          </cell>
        </row>
        <row r="297">
          <cell r="A297" t="str">
            <v>0200</v>
          </cell>
          <cell r="B297" t="str">
            <v>Администрация на президентството</v>
          </cell>
        </row>
        <row r="298">
          <cell r="A298" t="str">
            <v>0300</v>
          </cell>
          <cell r="B298" t="str">
            <v xml:space="preserve">Министерски съвет </v>
          </cell>
        </row>
        <row r="299">
          <cell r="A299" t="str">
            <v>0400</v>
          </cell>
          <cell r="B299" t="str">
            <v>Конституционен съд</v>
          </cell>
        </row>
        <row r="300">
          <cell r="A300" t="str">
            <v>0500</v>
          </cell>
          <cell r="B300" t="str">
            <v>Сметна палата</v>
          </cell>
        </row>
        <row r="301">
          <cell r="A301" t="str">
            <v>0600</v>
          </cell>
          <cell r="B301" t="str">
            <v>Висш съдебен съвет</v>
          </cell>
        </row>
        <row r="302">
          <cell r="A302" t="str">
            <v>1000</v>
          </cell>
          <cell r="B302" t="str">
            <v>Министерство на финансите</v>
          </cell>
        </row>
        <row r="303">
          <cell r="A303" t="str">
            <v>1100</v>
          </cell>
          <cell r="B303" t="str">
            <v>Министерство на външните работи</v>
          </cell>
        </row>
        <row r="304">
          <cell r="A304" t="str">
            <v>1200</v>
          </cell>
          <cell r="B304" t="str">
            <v>Министерство на отбраната</v>
          </cell>
        </row>
        <row r="305">
          <cell r="A305" t="str">
            <v>1300</v>
          </cell>
          <cell r="B305" t="str">
            <v>Министерство на вътрешните работи</v>
          </cell>
        </row>
        <row r="306">
          <cell r="A306" t="str">
            <v>1400</v>
          </cell>
          <cell r="B306" t="str">
            <v>Министерство на правосъдието</v>
          </cell>
        </row>
        <row r="307">
          <cell r="A307" t="str">
            <v>1500</v>
          </cell>
          <cell r="B307" t="str">
            <v>Министерство на труда и социалната политика</v>
          </cell>
        </row>
        <row r="308">
          <cell r="A308" t="str">
            <v>1600</v>
          </cell>
          <cell r="B308" t="str">
            <v>Министерство на здравеопазването</v>
          </cell>
        </row>
        <row r="309">
          <cell r="A309" t="str">
            <v>1700</v>
          </cell>
          <cell r="B309" t="str">
            <v xml:space="preserve">Министерство на образованието и науката </v>
          </cell>
        </row>
        <row r="310">
          <cell r="A310" t="str">
            <v>1800</v>
          </cell>
          <cell r="B310" t="str">
            <v>Министерство на културата</v>
          </cell>
        </row>
        <row r="311">
          <cell r="A311" t="str">
            <v>1900</v>
          </cell>
          <cell r="B311" t="str">
            <v>Министерство на околната среда и водите</v>
          </cell>
        </row>
        <row r="312">
          <cell r="A312" t="str">
            <v>2000</v>
          </cell>
          <cell r="B312" t="str">
            <v>Министерство на икономиката</v>
          </cell>
        </row>
        <row r="313">
          <cell r="A313" t="str">
            <v>2100</v>
          </cell>
          <cell r="B313" t="str">
            <v>Министерство на регионалното развитие и благоустройство</v>
          </cell>
        </row>
        <row r="314">
          <cell r="A314" t="str">
            <v>2200</v>
          </cell>
          <cell r="B314" t="str">
            <v>Министерство на земеделието и храните</v>
          </cell>
        </row>
        <row r="315">
          <cell r="A315" t="str">
            <v>2300</v>
          </cell>
          <cell r="B315" t="str">
            <v>Министерство на транспорта, информационните технологии и съобщенията</v>
          </cell>
        </row>
        <row r="316">
          <cell r="A316" t="str">
            <v>2400</v>
          </cell>
          <cell r="B316" t="str">
            <v>Министерство на енергетиката</v>
          </cell>
        </row>
        <row r="317">
          <cell r="A317" t="str">
            <v>2500</v>
          </cell>
          <cell r="B317" t="str">
            <v>Министерство на младежта и спорта</v>
          </cell>
        </row>
        <row r="318">
          <cell r="A318" t="str">
            <v>3000</v>
          </cell>
          <cell r="B318" t="str">
            <v>Държавна агенция  "Национална сигурност"</v>
          </cell>
        </row>
        <row r="319">
          <cell r="A319" t="str">
            <v>3200</v>
          </cell>
          <cell r="B319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20">
          <cell r="A320" t="str">
            <v>3300</v>
          </cell>
          <cell r="B320" t="str">
            <v>Комисия за защита от дискриминация</v>
          </cell>
        </row>
        <row r="321">
          <cell r="A321" t="str">
            <v>3400</v>
          </cell>
          <cell r="B321" t="str">
            <v>Комисия за защита на личните данни</v>
          </cell>
        </row>
        <row r="322">
          <cell r="A322" t="str">
            <v>3700</v>
          </cell>
          <cell r="B322" t="str">
            <v>Комисия за отнемане на незаконно придобито имущество</v>
          </cell>
        </row>
        <row r="323">
          <cell r="A323" t="str">
            <v>3800</v>
          </cell>
          <cell r="B323" t="str">
            <v>Национална служба за охрана</v>
          </cell>
        </row>
        <row r="324">
          <cell r="A324" t="str">
            <v>3900</v>
          </cell>
          <cell r="B324" t="str">
            <v>Национална разузнавателна служба</v>
          </cell>
        </row>
        <row r="325">
          <cell r="A325" t="str">
            <v>4000</v>
          </cell>
          <cell r="B325" t="str">
            <v>Омбудсман</v>
          </cell>
        </row>
        <row r="326">
          <cell r="A326" t="str">
            <v>4100</v>
          </cell>
          <cell r="B326" t="str">
            <v>Национален статистически институт</v>
          </cell>
        </row>
        <row r="327">
          <cell r="A327" t="str">
            <v>4200</v>
          </cell>
          <cell r="B327" t="str">
            <v>Комисия за защита на конкуренцията</v>
          </cell>
        </row>
        <row r="328">
          <cell r="A328" t="str">
            <v>4300</v>
          </cell>
          <cell r="B328" t="str">
            <v>Комисия за регулиране на съобщенията</v>
          </cell>
        </row>
        <row r="329">
          <cell r="A329" t="str">
            <v>4400</v>
          </cell>
          <cell r="B329" t="str">
            <v>Съвет за електронни медии</v>
          </cell>
        </row>
        <row r="330">
          <cell r="A330" t="str">
            <v>4500</v>
          </cell>
          <cell r="B330" t="str">
            <v>Държавна комисия за енергийно и водно регулиране</v>
          </cell>
        </row>
        <row r="331">
          <cell r="A331" t="str">
            <v>4600</v>
          </cell>
          <cell r="B331" t="str">
            <v>Агенция за ядрено регулиране</v>
          </cell>
        </row>
        <row r="332">
          <cell r="A332" t="str">
            <v>4700</v>
          </cell>
          <cell r="B332" t="str">
            <v>Комисия за финансов надзор</v>
          </cell>
        </row>
        <row r="333">
          <cell r="A333" t="str">
            <v>4800</v>
          </cell>
          <cell r="B333" t="str">
            <v>Държавна комисия по сигурността на информацията</v>
          </cell>
        </row>
        <row r="334">
          <cell r="A334" t="str">
            <v>5300</v>
          </cell>
          <cell r="B334" t="str">
            <v>Държавна агенция "Държавен резерв и военновременни запаси"</v>
          </cell>
        </row>
        <row r="335">
          <cell r="A335" t="str">
            <v>6100</v>
          </cell>
          <cell r="B335" t="str">
            <v>Българска национална телевизия</v>
          </cell>
        </row>
        <row r="336">
          <cell r="A336" t="str">
            <v>6200</v>
          </cell>
          <cell r="B336" t="str">
            <v>Българско национално радио</v>
          </cell>
        </row>
        <row r="337">
          <cell r="A337" t="str">
            <v>6300</v>
          </cell>
          <cell r="B337" t="str">
            <v>Българска телеграфна агенция</v>
          </cell>
        </row>
        <row r="338">
          <cell r="A338" t="str">
            <v>7100</v>
          </cell>
          <cell r="B338" t="str">
            <v>Министерство на туризма</v>
          </cell>
        </row>
        <row r="339">
          <cell r="A339" t="str">
            <v>8100</v>
          </cell>
          <cell r="B339" t="str">
            <v>Комисия за предотвратяване и установяване на конфликт на интереси</v>
          </cell>
        </row>
        <row r="340">
          <cell r="A340" t="str">
            <v>8200</v>
          </cell>
          <cell r="B340" t="str">
            <v>Централна избирателна комисия</v>
          </cell>
        </row>
        <row r="341">
          <cell r="A341" t="str">
            <v>8300</v>
          </cell>
          <cell r="B341" t="str">
            <v>Комисия за публичен надзор над регистрираните одитори</v>
          </cell>
        </row>
        <row r="342">
          <cell r="A342" t="str">
            <v>8400</v>
          </cell>
          <cell r="B342" t="str">
            <v>Държавен фонд "Земеделие"</v>
          </cell>
        </row>
        <row r="343">
          <cell r="A343" t="str">
            <v>8500</v>
          </cell>
          <cell r="B343" t="str">
            <v>Национално бюро за контрол на специалните разузнавателни средства</v>
          </cell>
        </row>
        <row r="344">
          <cell r="A344" t="str">
            <v>8600</v>
          </cell>
          <cell r="B344" t="str">
            <v>Държавна агенция „Технически операции”</v>
          </cell>
        </row>
        <row r="345">
          <cell r="A345" t="str">
            <v>9900</v>
          </cell>
          <cell r="B345" t="str">
            <v>Централен бюджет</v>
          </cell>
        </row>
        <row r="346">
          <cell r="B346" t="str">
            <v xml:space="preserve">     А.2) Кодове на други бюджетни организации от подсектор "централно управление"</v>
          </cell>
        </row>
        <row r="347">
          <cell r="B347" t="str">
            <v xml:space="preserve">    А.2.1) кодове на държавните висши училища и Българската академия на науките</v>
          </cell>
        </row>
        <row r="348">
          <cell r="B348" t="str">
            <v xml:space="preserve">        А.2.1а) кодове на ДВУ и БАН, финансирани от Министерството на образованието и науката</v>
          </cell>
        </row>
        <row r="349">
          <cell r="A349" t="str">
            <v>1701</v>
          </cell>
          <cell r="B349" t="str">
            <v>Софийски университет "Климент Охридски" - София</v>
          </cell>
        </row>
        <row r="350">
          <cell r="A350" t="str">
            <v>1702</v>
          </cell>
          <cell r="B350" t="str">
            <v>Пловдивски университет "Паисий Хилендарски" - Пловдив</v>
          </cell>
        </row>
        <row r="351">
          <cell r="A351" t="str">
            <v>1703</v>
          </cell>
          <cell r="B351" t="str">
            <v>Университет "Проф. д-р Асен Златаров" - Бургас</v>
          </cell>
        </row>
        <row r="352">
          <cell r="A352" t="str">
            <v>1704</v>
          </cell>
          <cell r="B352" t="str">
            <v>Великотърновки университет "Св. св . Кирил и Методий" - В. Търново</v>
          </cell>
        </row>
        <row r="353">
          <cell r="A353" t="str">
            <v>1705</v>
          </cell>
          <cell r="B353" t="str">
            <v>Югозападен университет "Неофит Рилски" - Благоевград</v>
          </cell>
        </row>
        <row r="354">
          <cell r="A354" t="str">
            <v>1706</v>
          </cell>
          <cell r="B354" t="str">
            <v>Шуменски университет "Епископ Константин Преславски" - Шумен</v>
          </cell>
        </row>
        <row r="355">
          <cell r="A355" t="str">
            <v>1711</v>
          </cell>
          <cell r="B355" t="str">
            <v>Русенски университет "Ангел Кънчев" - Русе</v>
          </cell>
        </row>
        <row r="356">
          <cell r="A356" t="str">
            <v>1712</v>
          </cell>
          <cell r="B356" t="str">
            <v>Технически университет - София</v>
          </cell>
        </row>
        <row r="357">
          <cell r="A357" t="str">
            <v>1713</v>
          </cell>
          <cell r="B357" t="str">
            <v>Технически университет - София - филиал Пловдив</v>
          </cell>
        </row>
        <row r="358">
          <cell r="A358" t="str">
            <v>1714</v>
          </cell>
          <cell r="B358" t="str">
            <v>Технически университет - Варна</v>
          </cell>
        </row>
        <row r="359">
          <cell r="A359" t="str">
            <v>1715</v>
          </cell>
          <cell r="B359" t="str">
            <v>Технически университет - Габрово</v>
          </cell>
        </row>
        <row r="360">
          <cell r="A360" t="str">
            <v>1716</v>
          </cell>
          <cell r="B360" t="str">
            <v>Университет по архитектура, строителство и геодезия - София</v>
          </cell>
        </row>
        <row r="361">
          <cell r="A361" t="str">
            <v>1717</v>
          </cell>
          <cell r="B361" t="str">
            <v>Минно-геоложки университет "Св. Ив. Рилски" - София</v>
          </cell>
        </row>
        <row r="362">
          <cell r="A362" t="str">
            <v>1718</v>
          </cell>
          <cell r="B362" t="str">
            <v>Лесотехнически университет - София</v>
          </cell>
        </row>
        <row r="363">
          <cell r="A363" t="str">
            <v>1719</v>
          </cell>
          <cell r="B363" t="str">
            <v>Химико-технологичен и металургичен университет - София</v>
          </cell>
        </row>
        <row r="364">
          <cell r="A364" t="str">
            <v>1721</v>
          </cell>
          <cell r="B364" t="str">
            <v>Университет по хранителни технологии - Пловдив</v>
          </cell>
        </row>
        <row r="365">
          <cell r="A365" t="str">
            <v>1722</v>
          </cell>
          <cell r="B365" t="str">
            <v>Аграрен университет - Пловдив</v>
          </cell>
        </row>
        <row r="366">
          <cell r="A366" t="str">
            <v>1723</v>
          </cell>
          <cell r="B366" t="str">
            <v>Тракийски университет - Стара Загора</v>
          </cell>
        </row>
        <row r="367">
          <cell r="A367" t="str">
            <v>1731</v>
          </cell>
          <cell r="B367" t="str">
            <v>Медицински университет - София</v>
          </cell>
        </row>
        <row r="368">
          <cell r="A368" t="str">
            <v>1732</v>
          </cell>
          <cell r="B368" t="str">
            <v>Медицински университет - Пловдив</v>
          </cell>
        </row>
        <row r="369">
          <cell r="A369" t="str">
            <v>1733</v>
          </cell>
          <cell r="B369" t="str">
            <v>Медицински университет "Проф. д-р Параскев Иванов Стоянов" - Варна</v>
          </cell>
        </row>
        <row r="370">
          <cell r="A370" t="str">
            <v>1734</v>
          </cell>
          <cell r="B370" t="str">
            <v>Тракийски университет - Стара Загора - медицински факултет</v>
          </cell>
        </row>
        <row r="371">
          <cell r="A371" t="str">
            <v>1735</v>
          </cell>
          <cell r="B371" t="str">
            <v>Медицински университет - Плевен</v>
          </cell>
        </row>
        <row r="372">
          <cell r="A372" t="str">
            <v>1741</v>
          </cell>
          <cell r="B372" t="str">
            <v>Университет за национално и световно стопанство - София</v>
          </cell>
        </row>
        <row r="373">
          <cell r="A373" t="str">
            <v>1742</v>
          </cell>
          <cell r="B373" t="str">
            <v>Икономически университет - Варна</v>
          </cell>
        </row>
        <row r="374">
          <cell r="A374" t="str">
            <v>1743</v>
          </cell>
          <cell r="B374" t="str">
            <v>Стопанска академия "Димитър Ценов" - Свищов</v>
          </cell>
        </row>
        <row r="375">
          <cell r="A375" t="str">
            <v>1751</v>
          </cell>
          <cell r="B375" t="str">
            <v>Държавна музикална академия "Панчо Владигеров" - София</v>
          </cell>
        </row>
        <row r="376">
          <cell r="A376" t="str">
            <v>1752</v>
          </cell>
          <cell r="B376" t="str">
            <v>Национална академия за театрално и филмово изкуство "Кр. Сарафов" - София</v>
          </cell>
        </row>
        <row r="377">
          <cell r="A377" t="str">
            <v>1753</v>
          </cell>
          <cell r="B377" t="str">
            <v>Национална художествена академия - София</v>
          </cell>
        </row>
        <row r="378">
          <cell r="A378" t="str">
            <v>1754</v>
          </cell>
          <cell r="B378" t="str">
            <v>Академия за музикално, танцово и изобразително изкуство - Пловдив</v>
          </cell>
        </row>
        <row r="379">
          <cell r="A379" t="str">
            <v>1759</v>
          </cell>
          <cell r="B379" t="str">
            <v>Национална спортна академия "Васил Левски" - София</v>
          </cell>
        </row>
        <row r="380">
          <cell r="A380" t="str">
            <v>1767</v>
          </cell>
          <cell r="B380" t="str">
            <v>Висше строително училище "Любен Каравелов" - София</v>
          </cell>
        </row>
        <row r="381">
          <cell r="A381" t="str">
            <v>1768</v>
          </cell>
          <cell r="B381" t="str">
            <v>Висше транспортно училище "Тодор Каблешков" - София</v>
          </cell>
        </row>
        <row r="382">
          <cell r="A382" t="str">
            <v>1771</v>
          </cell>
          <cell r="B382" t="str">
            <v xml:space="preserve">Университет по библиотекознание и информационни технологии - София </v>
          </cell>
        </row>
        <row r="383">
          <cell r="A383" t="str">
            <v>1772</v>
          </cell>
          <cell r="B383" t="str">
            <v xml:space="preserve">Колеж по телекомуникации и пощи - София </v>
          </cell>
        </row>
        <row r="384">
          <cell r="A384" t="str">
            <v>1790</v>
          </cell>
          <cell r="B384" t="str">
            <v>Българска академия на науките - София</v>
          </cell>
        </row>
        <row r="385">
          <cell r="A385" t="str">
            <v/>
          </cell>
          <cell r="B385" t="str">
            <v xml:space="preserve">        А.2.1.б) кодове на ДВУ и ВА "Г. С. Раковски", финансирани от Министерството на отбраната</v>
          </cell>
        </row>
        <row r="386">
          <cell r="A386" t="str">
            <v>1281</v>
          </cell>
          <cell r="B386" t="str">
            <v>Военна академия "Г. С. Раковски" - София</v>
          </cell>
        </row>
        <row r="387">
          <cell r="A387" t="str">
            <v>1282</v>
          </cell>
          <cell r="B387" t="str">
            <v>Национален военен университет "Васил Левски" - Велико Търново</v>
          </cell>
        </row>
        <row r="388">
          <cell r="A388" t="str">
            <v>1283</v>
          </cell>
          <cell r="B388" t="str">
            <v>Висше военноморско училище "Н. Й. Вапцаров" - Варна</v>
          </cell>
        </row>
        <row r="389">
          <cell r="A389" t="str">
            <v/>
          </cell>
          <cell r="B389" t="str">
            <v xml:space="preserve">    А.2.2) кодове на други разпоредители с бюджет по чл. 13, ал. 3 от ЗПФ</v>
          </cell>
        </row>
        <row r="390">
          <cell r="A390" t="str">
            <v>6100</v>
          </cell>
          <cell r="B390" t="str">
            <v>Българска национална телевизия</v>
          </cell>
        </row>
        <row r="391">
          <cell r="A391" t="str">
            <v>6200</v>
          </cell>
          <cell r="B391" t="str">
            <v>Българско национално радио</v>
          </cell>
        </row>
        <row r="392">
          <cell r="A392" t="str">
            <v>6300</v>
          </cell>
          <cell r="B392" t="str">
            <v>Българска телеграфна агенция</v>
          </cell>
        </row>
        <row r="393">
          <cell r="A393" t="str">
            <v/>
          </cell>
          <cell r="B393" t="str">
            <v xml:space="preserve">    А.2.3) кодове на разпоредители с бюджет по чл. 13, ал. 4 от ЗПФ</v>
          </cell>
        </row>
        <row r="394">
          <cell r="A394" t="str">
            <v>1950</v>
          </cell>
          <cell r="B394" t="str">
            <v>Предприятие за управление на дейностите по опазване на околната среда (ПУДООС)                    - чл. 60 от ЗООС</v>
          </cell>
        </row>
        <row r="395">
          <cell r="A395" t="str">
            <v>2170</v>
          </cell>
          <cell r="B395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396">
          <cell r="A396" t="str">
            <v>9817</v>
          </cell>
          <cell r="B396" t="str">
            <v>Национален фонд към Министерството на финансите</v>
          </cell>
        </row>
        <row r="397">
          <cell r="A397" t="str">
            <v>2220</v>
          </cell>
          <cell r="B397" t="str">
            <v>Държавен фонд "Земеделие" - Разплащателна агенция</v>
          </cell>
        </row>
        <row r="398">
          <cell r="A398" t="str">
            <v>1060</v>
          </cell>
          <cell r="B398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399">
          <cell r="A399" t="str">
            <v>5500</v>
          </cell>
          <cell r="B399" t="str">
            <v>Национален осигурителен институт - Държавно обществено осигуряване</v>
          </cell>
        </row>
        <row r="400">
          <cell r="A400" t="str">
            <v>5591</v>
          </cell>
          <cell r="B400" t="str">
            <v>Национален осигурителен институт - Учителски пенсионен фонд</v>
          </cell>
        </row>
        <row r="401">
          <cell r="A401" t="str">
            <v>5592</v>
          </cell>
          <cell r="B401" t="str">
            <v>Национален осигрителен инститт - фонд "Гарантирани вземания на работници и служители"</v>
          </cell>
        </row>
        <row r="402">
          <cell r="A402" t="str">
            <v>5600</v>
          </cell>
          <cell r="B402" t="str">
            <v>Национална здравноосигурителна каса</v>
          </cell>
        </row>
        <row r="403">
          <cell r="A403" t="str">
            <v>5101</v>
          </cell>
          <cell r="B403" t="str">
            <v>Банско</v>
          </cell>
        </row>
        <row r="404">
          <cell r="A404" t="str">
            <v>5102</v>
          </cell>
          <cell r="B404" t="str">
            <v>Белица</v>
          </cell>
        </row>
        <row r="405">
          <cell r="A405" t="str">
            <v>5103</v>
          </cell>
          <cell r="B405" t="str">
            <v>Благоевград</v>
          </cell>
        </row>
        <row r="406">
          <cell r="A406" t="str">
            <v>5104</v>
          </cell>
          <cell r="B406" t="str">
            <v>Гоце Делчев</v>
          </cell>
        </row>
        <row r="407">
          <cell r="A407" t="str">
            <v>5105</v>
          </cell>
          <cell r="B407" t="str">
            <v>Гърмен</v>
          </cell>
        </row>
        <row r="408">
          <cell r="A408" t="str">
            <v>5106</v>
          </cell>
          <cell r="B408" t="str">
            <v>Кресна</v>
          </cell>
        </row>
        <row r="409">
          <cell r="A409" t="str">
            <v>5107</v>
          </cell>
          <cell r="B409" t="str">
            <v>Петрич</v>
          </cell>
        </row>
        <row r="410">
          <cell r="A410" t="str">
            <v>5108</v>
          </cell>
          <cell r="B410" t="str">
            <v>Разлог</v>
          </cell>
        </row>
        <row r="411">
          <cell r="A411" t="str">
            <v>5109</v>
          </cell>
          <cell r="B411" t="str">
            <v>Сандански</v>
          </cell>
        </row>
        <row r="412">
          <cell r="A412" t="str">
            <v>5110</v>
          </cell>
          <cell r="B412" t="str">
            <v>Сатовча</v>
          </cell>
        </row>
        <row r="413">
          <cell r="A413" t="str">
            <v>5111</v>
          </cell>
          <cell r="B413" t="str">
            <v>Симитли</v>
          </cell>
        </row>
        <row r="414">
          <cell r="A414" t="str">
            <v>5112</v>
          </cell>
          <cell r="B414" t="str">
            <v>Струмяни</v>
          </cell>
        </row>
        <row r="415">
          <cell r="A415" t="str">
            <v>5113</v>
          </cell>
          <cell r="B415" t="str">
            <v>Хаджидимово</v>
          </cell>
        </row>
        <row r="416">
          <cell r="A416" t="str">
            <v>5114</v>
          </cell>
          <cell r="B416" t="str">
            <v>Якоруда</v>
          </cell>
        </row>
        <row r="417">
          <cell r="A417" t="str">
            <v>5201</v>
          </cell>
          <cell r="B417" t="str">
            <v>Айтос</v>
          </cell>
        </row>
        <row r="418">
          <cell r="A418" t="str">
            <v>5202</v>
          </cell>
          <cell r="B418" t="str">
            <v xml:space="preserve">Бургас </v>
          </cell>
        </row>
        <row r="419">
          <cell r="A419" t="str">
            <v>5203</v>
          </cell>
          <cell r="B419" t="str">
            <v>Камено</v>
          </cell>
        </row>
        <row r="420">
          <cell r="A420" t="str">
            <v>5204</v>
          </cell>
          <cell r="B420" t="str">
            <v>Карнобат</v>
          </cell>
        </row>
        <row r="421">
          <cell r="A421" t="str">
            <v>5205</v>
          </cell>
          <cell r="B421" t="str">
            <v>Малко Търново</v>
          </cell>
        </row>
        <row r="422">
          <cell r="A422" t="str">
            <v>5206</v>
          </cell>
          <cell r="B422" t="str">
            <v>Несебър</v>
          </cell>
        </row>
        <row r="423">
          <cell r="A423" t="str">
            <v>5207</v>
          </cell>
          <cell r="B423" t="str">
            <v>Поморие</v>
          </cell>
        </row>
        <row r="424">
          <cell r="A424" t="str">
            <v>5208</v>
          </cell>
          <cell r="B424" t="str">
            <v>Приморско</v>
          </cell>
        </row>
        <row r="425">
          <cell r="A425" t="str">
            <v>5209</v>
          </cell>
          <cell r="B425" t="str">
            <v>Руен</v>
          </cell>
        </row>
        <row r="426">
          <cell r="A426" t="str">
            <v>5210</v>
          </cell>
          <cell r="B426" t="str">
            <v>Созопол</v>
          </cell>
        </row>
        <row r="427">
          <cell r="A427" t="str">
            <v>5211</v>
          </cell>
          <cell r="B427" t="str">
            <v>Средец</v>
          </cell>
        </row>
        <row r="428">
          <cell r="A428" t="str">
            <v>5212</v>
          </cell>
          <cell r="B428" t="str">
            <v>Сунгурларе</v>
          </cell>
        </row>
        <row r="429">
          <cell r="A429" t="str">
            <v>5213</v>
          </cell>
          <cell r="B429" t="str">
            <v>Царево</v>
          </cell>
        </row>
        <row r="430">
          <cell r="A430" t="str">
            <v>5301</v>
          </cell>
          <cell r="B430" t="str">
            <v>Аврен</v>
          </cell>
        </row>
        <row r="431">
          <cell r="A431" t="str">
            <v>5302</v>
          </cell>
          <cell r="B431" t="str">
            <v>Аксаково</v>
          </cell>
        </row>
        <row r="432">
          <cell r="A432" t="str">
            <v>5303</v>
          </cell>
          <cell r="B432" t="str">
            <v>Белослав</v>
          </cell>
        </row>
        <row r="433">
          <cell r="A433" t="str">
            <v>5304</v>
          </cell>
          <cell r="B433" t="str">
            <v>Бяла</v>
          </cell>
        </row>
        <row r="434">
          <cell r="A434" t="str">
            <v>5305</v>
          </cell>
          <cell r="B434" t="str">
            <v>Варна</v>
          </cell>
        </row>
        <row r="435">
          <cell r="A435" t="str">
            <v>5306</v>
          </cell>
          <cell r="B435" t="str">
            <v>Ветрино</v>
          </cell>
        </row>
        <row r="436">
          <cell r="A436" t="str">
            <v>5307</v>
          </cell>
          <cell r="B436" t="str">
            <v>Вълчидол</v>
          </cell>
        </row>
        <row r="437">
          <cell r="A437" t="str">
            <v>5308</v>
          </cell>
          <cell r="B437" t="str">
            <v>Девня</v>
          </cell>
        </row>
        <row r="438">
          <cell r="A438" t="str">
            <v>5309</v>
          </cell>
          <cell r="B438" t="str">
            <v>Долни Чифлик</v>
          </cell>
        </row>
        <row r="439">
          <cell r="A439" t="str">
            <v>5310</v>
          </cell>
          <cell r="B439" t="str">
            <v>Дългопол</v>
          </cell>
        </row>
        <row r="440">
          <cell r="A440" t="str">
            <v>5311</v>
          </cell>
          <cell r="B440" t="str">
            <v>Провадия</v>
          </cell>
        </row>
        <row r="441">
          <cell r="A441" t="str">
            <v>5312</v>
          </cell>
          <cell r="B441" t="str">
            <v>Суворово</v>
          </cell>
        </row>
        <row r="442">
          <cell r="A442" t="str">
            <v>5401</v>
          </cell>
          <cell r="B442" t="str">
            <v>Велико Търново</v>
          </cell>
        </row>
        <row r="443">
          <cell r="A443" t="str">
            <v>5402</v>
          </cell>
          <cell r="B443" t="str">
            <v>Горна Оряховица</v>
          </cell>
        </row>
        <row r="444">
          <cell r="A444" t="str">
            <v>5403</v>
          </cell>
          <cell r="B444" t="str">
            <v>Елена</v>
          </cell>
        </row>
        <row r="445">
          <cell r="A445" t="str">
            <v>5404</v>
          </cell>
          <cell r="B445" t="str">
            <v>Златарица</v>
          </cell>
        </row>
        <row r="446">
          <cell r="A446" t="str">
            <v>5405</v>
          </cell>
          <cell r="B446" t="str">
            <v>Лясковец</v>
          </cell>
        </row>
        <row r="447">
          <cell r="A447" t="str">
            <v>5406</v>
          </cell>
          <cell r="B447" t="str">
            <v>Павликени</v>
          </cell>
        </row>
        <row r="448">
          <cell r="A448" t="str">
            <v>5407</v>
          </cell>
          <cell r="B448" t="str">
            <v>Полски Тръмбеш</v>
          </cell>
        </row>
        <row r="449">
          <cell r="A449" t="str">
            <v>5408</v>
          </cell>
          <cell r="B449" t="str">
            <v>Свищов</v>
          </cell>
        </row>
        <row r="450">
          <cell r="A450" t="str">
            <v>5409</v>
          </cell>
          <cell r="B450" t="str">
            <v>Стражица</v>
          </cell>
        </row>
        <row r="451">
          <cell r="A451" t="str">
            <v>5410</v>
          </cell>
          <cell r="B451" t="str">
            <v>Сухиндол</v>
          </cell>
        </row>
        <row r="452">
          <cell r="A452" t="str">
            <v>5501</v>
          </cell>
          <cell r="B452" t="str">
            <v>Белоградчик</v>
          </cell>
        </row>
        <row r="453">
          <cell r="A453" t="str">
            <v>5502</v>
          </cell>
          <cell r="B453" t="str">
            <v>Бойница</v>
          </cell>
        </row>
        <row r="454">
          <cell r="A454" t="str">
            <v>5503</v>
          </cell>
          <cell r="B454" t="str">
            <v>Брегово</v>
          </cell>
        </row>
        <row r="455">
          <cell r="A455" t="str">
            <v>5504</v>
          </cell>
          <cell r="B455" t="str">
            <v>Видин</v>
          </cell>
        </row>
        <row r="456">
          <cell r="A456" t="str">
            <v>5505</v>
          </cell>
          <cell r="B456" t="str">
            <v>Грамада</v>
          </cell>
        </row>
        <row r="457">
          <cell r="A457" t="str">
            <v>5506</v>
          </cell>
          <cell r="B457" t="str">
            <v>Димово</v>
          </cell>
        </row>
        <row r="458">
          <cell r="A458" t="str">
            <v>5507</v>
          </cell>
          <cell r="B458" t="str">
            <v>Кула</v>
          </cell>
        </row>
        <row r="459">
          <cell r="A459" t="str">
            <v>5508</v>
          </cell>
          <cell r="B459" t="str">
            <v>Макреш</v>
          </cell>
        </row>
        <row r="460">
          <cell r="A460" t="str">
            <v>5509</v>
          </cell>
          <cell r="B460" t="str">
            <v>Ново село</v>
          </cell>
        </row>
        <row r="461">
          <cell r="A461" t="str">
            <v>5510</v>
          </cell>
          <cell r="B461" t="str">
            <v>Ружинци</v>
          </cell>
        </row>
        <row r="462">
          <cell r="A462" t="str">
            <v>5511</v>
          </cell>
          <cell r="B462" t="str">
            <v>Чупрене</v>
          </cell>
        </row>
        <row r="463">
          <cell r="A463" t="str">
            <v>5601</v>
          </cell>
          <cell r="B463" t="str">
            <v>Борован</v>
          </cell>
        </row>
        <row r="464">
          <cell r="A464" t="str">
            <v>5602</v>
          </cell>
          <cell r="B464" t="str">
            <v>Бяла Слатина</v>
          </cell>
        </row>
        <row r="465">
          <cell r="A465" t="str">
            <v>5603</v>
          </cell>
          <cell r="B465" t="str">
            <v>Враца</v>
          </cell>
        </row>
        <row r="466">
          <cell r="A466" t="str">
            <v>5605</v>
          </cell>
          <cell r="B466" t="str">
            <v>Козлодуй</v>
          </cell>
        </row>
        <row r="467">
          <cell r="A467" t="str">
            <v>5606</v>
          </cell>
          <cell r="B467" t="str">
            <v>Криводол</v>
          </cell>
        </row>
        <row r="468">
          <cell r="A468" t="str">
            <v>5607</v>
          </cell>
          <cell r="B468" t="str">
            <v>Мездра</v>
          </cell>
        </row>
        <row r="469">
          <cell r="A469" t="str">
            <v>5608</v>
          </cell>
          <cell r="B469" t="str">
            <v>Мизия</v>
          </cell>
        </row>
        <row r="470">
          <cell r="A470" t="str">
            <v>5609</v>
          </cell>
          <cell r="B470" t="str">
            <v>Оряхово</v>
          </cell>
        </row>
        <row r="471">
          <cell r="A471" t="str">
            <v>5610</v>
          </cell>
          <cell r="B471" t="str">
            <v>Роман</v>
          </cell>
        </row>
        <row r="472">
          <cell r="A472" t="str">
            <v>5611</v>
          </cell>
          <cell r="B472" t="str">
            <v>Хайредин</v>
          </cell>
        </row>
        <row r="473">
          <cell r="A473" t="str">
            <v>5701</v>
          </cell>
          <cell r="B473" t="str">
            <v>Габрово</v>
          </cell>
        </row>
        <row r="474">
          <cell r="A474" t="str">
            <v>5702</v>
          </cell>
          <cell r="B474" t="str">
            <v>Дряново</v>
          </cell>
        </row>
        <row r="475">
          <cell r="A475" t="str">
            <v>5703</v>
          </cell>
          <cell r="B475" t="str">
            <v>Севлиево</v>
          </cell>
        </row>
        <row r="476">
          <cell r="A476" t="str">
            <v>5704</v>
          </cell>
          <cell r="B476" t="str">
            <v>Трявна</v>
          </cell>
        </row>
        <row r="477">
          <cell r="A477" t="str">
            <v>5801</v>
          </cell>
          <cell r="B477" t="str">
            <v>Балчик</v>
          </cell>
        </row>
        <row r="478">
          <cell r="A478" t="str">
            <v>5802</v>
          </cell>
          <cell r="B478" t="str">
            <v>Генерал Тошево</v>
          </cell>
        </row>
        <row r="479">
          <cell r="A479" t="str">
            <v>5803</v>
          </cell>
          <cell r="B479" t="str">
            <v>Добрич</v>
          </cell>
        </row>
        <row r="480">
          <cell r="A480" t="str">
            <v>5804</v>
          </cell>
          <cell r="B480" t="str">
            <v>Добричка</v>
          </cell>
        </row>
        <row r="481">
          <cell r="A481" t="str">
            <v>5805</v>
          </cell>
          <cell r="B481" t="str">
            <v>Каварна</v>
          </cell>
        </row>
        <row r="482">
          <cell r="A482" t="str">
            <v>5806</v>
          </cell>
          <cell r="B482" t="str">
            <v>Крушари</v>
          </cell>
        </row>
        <row r="483">
          <cell r="A483" t="str">
            <v>5807</v>
          </cell>
          <cell r="B483" t="str">
            <v>Тервел</v>
          </cell>
        </row>
        <row r="484">
          <cell r="A484" t="str">
            <v>5808</v>
          </cell>
          <cell r="B484" t="str">
            <v>Шабла</v>
          </cell>
        </row>
        <row r="485">
          <cell r="A485" t="str">
            <v>5901</v>
          </cell>
          <cell r="B485" t="str">
            <v>Ардино</v>
          </cell>
        </row>
        <row r="486">
          <cell r="A486" t="str">
            <v>5902</v>
          </cell>
          <cell r="B486" t="str">
            <v>Джебел</v>
          </cell>
        </row>
        <row r="487">
          <cell r="A487" t="str">
            <v>5903</v>
          </cell>
          <cell r="B487" t="str">
            <v>Кирково</v>
          </cell>
        </row>
        <row r="488">
          <cell r="A488" t="str">
            <v>5904</v>
          </cell>
          <cell r="B488" t="str">
            <v>Крумовград</v>
          </cell>
        </row>
        <row r="489">
          <cell r="A489" t="str">
            <v>5905</v>
          </cell>
          <cell r="B489" t="str">
            <v>Кърджали</v>
          </cell>
        </row>
        <row r="490">
          <cell r="A490" t="str">
            <v>5906</v>
          </cell>
          <cell r="B490" t="str">
            <v>Момчилград</v>
          </cell>
        </row>
        <row r="491">
          <cell r="A491" t="str">
            <v>5907</v>
          </cell>
          <cell r="B491" t="str">
            <v>Черноочене</v>
          </cell>
        </row>
        <row r="492">
          <cell r="A492" t="str">
            <v>6001</v>
          </cell>
          <cell r="B492" t="str">
            <v>Бобовдол</v>
          </cell>
        </row>
        <row r="493">
          <cell r="A493" t="str">
            <v>6002</v>
          </cell>
          <cell r="B493" t="str">
            <v>Бобошево</v>
          </cell>
        </row>
        <row r="494">
          <cell r="A494" t="str">
            <v>6003</v>
          </cell>
          <cell r="B494" t="str">
            <v>Дупница</v>
          </cell>
        </row>
        <row r="495">
          <cell r="A495" t="str">
            <v>6004</v>
          </cell>
          <cell r="B495" t="str">
            <v>Кочериново</v>
          </cell>
        </row>
        <row r="496">
          <cell r="A496" t="str">
            <v>6005</v>
          </cell>
          <cell r="B496" t="str">
            <v>Кюстендил</v>
          </cell>
        </row>
        <row r="497">
          <cell r="A497" t="str">
            <v>6006</v>
          </cell>
          <cell r="B497" t="str">
            <v>Невестино</v>
          </cell>
        </row>
        <row r="498">
          <cell r="A498" t="str">
            <v>6007</v>
          </cell>
          <cell r="B498" t="str">
            <v>Рила</v>
          </cell>
        </row>
        <row r="499">
          <cell r="A499" t="str">
            <v>6008</v>
          </cell>
          <cell r="B499" t="str">
            <v>Сапарева баня</v>
          </cell>
        </row>
        <row r="500">
          <cell r="A500" t="str">
            <v>6009</v>
          </cell>
          <cell r="B500" t="str">
            <v>Трекляно</v>
          </cell>
        </row>
        <row r="501">
          <cell r="A501" t="str">
            <v>6101</v>
          </cell>
          <cell r="B501" t="str">
            <v>Априлци</v>
          </cell>
        </row>
        <row r="502">
          <cell r="A502" t="str">
            <v>6102</v>
          </cell>
          <cell r="B502" t="str">
            <v>Летница</v>
          </cell>
        </row>
        <row r="503">
          <cell r="A503" t="str">
            <v>6103</v>
          </cell>
          <cell r="B503" t="str">
            <v>Ловеч</v>
          </cell>
        </row>
        <row r="504">
          <cell r="A504" t="str">
            <v>6104</v>
          </cell>
          <cell r="B504" t="str">
            <v>Луковит</v>
          </cell>
        </row>
        <row r="505">
          <cell r="A505" t="str">
            <v>6105</v>
          </cell>
          <cell r="B505" t="str">
            <v>Тетевен</v>
          </cell>
        </row>
        <row r="506">
          <cell r="A506" t="str">
            <v>6106</v>
          </cell>
          <cell r="B506" t="str">
            <v>Троян</v>
          </cell>
        </row>
        <row r="507">
          <cell r="A507" t="str">
            <v>6107</v>
          </cell>
          <cell r="B507" t="str">
            <v>Угърчин</v>
          </cell>
        </row>
        <row r="508">
          <cell r="A508" t="str">
            <v>6108</v>
          </cell>
          <cell r="B508" t="str">
            <v>Ябланица</v>
          </cell>
        </row>
        <row r="509">
          <cell r="A509" t="str">
            <v>6201</v>
          </cell>
          <cell r="B509" t="str">
            <v>Берковица</v>
          </cell>
        </row>
        <row r="510">
          <cell r="A510" t="str">
            <v>6202</v>
          </cell>
          <cell r="B510" t="str">
            <v>Бойчиновци</v>
          </cell>
        </row>
        <row r="511">
          <cell r="A511" t="str">
            <v>6203</v>
          </cell>
          <cell r="B511" t="str">
            <v>Брусарци</v>
          </cell>
        </row>
        <row r="512">
          <cell r="A512" t="str">
            <v>6204</v>
          </cell>
          <cell r="B512" t="str">
            <v>Вълчедръм</v>
          </cell>
        </row>
        <row r="513">
          <cell r="A513" t="str">
            <v>6205</v>
          </cell>
          <cell r="B513" t="str">
            <v>Вършец</v>
          </cell>
        </row>
        <row r="514">
          <cell r="A514" t="str">
            <v>6206</v>
          </cell>
          <cell r="B514" t="str">
            <v>Георги Дамяново</v>
          </cell>
        </row>
        <row r="515">
          <cell r="A515" t="str">
            <v>6207</v>
          </cell>
          <cell r="B515" t="str">
            <v>Лом</v>
          </cell>
        </row>
        <row r="516">
          <cell r="A516" t="str">
            <v>6208</v>
          </cell>
          <cell r="B516" t="str">
            <v>Медковец</v>
          </cell>
        </row>
        <row r="517">
          <cell r="A517" t="str">
            <v>6209</v>
          </cell>
          <cell r="B517" t="str">
            <v>Монтана</v>
          </cell>
        </row>
        <row r="518">
          <cell r="A518" t="str">
            <v>6210</v>
          </cell>
          <cell r="B518" t="str">
            <v>Чипровци</v>
          </cell>
        </row>
        <row r="519">
          <cell r="A519" t="str">
            <v>6211</v>
          </cell>
          <cell r="B519" t="str">
            <v>Якимово</v>
          </cell>
        </row>
        <row r="520">
          <cell r="A520" t="str">
            <v>6301</v>
          </cell>
          <cell r="B520" t="str">
            <v>Батак</v>
          </cell>
        </row>
        <row r="521">
          <cell r="A521" t="str">
            <v>6302</v>
          </cell>
          <cell r="B521" t="str">
            <v>Белово</v>
          </cell>
        </row>
        <row r="522">
          <cell r="A522" t="str">
            <v>6303</v>
          </cell>
          <cell r="B522" t="str">
            <v>Брацигово</v>
          </cell>
        </row>
        <row r="523">
          <cell r="A523" t="str">
            <v>6304</v>
          </cell>
          <cell r="B523" t="str">
            <v>Велинград</v>
          </cell>
        </row>
        <row r="524">
          <cell r="A524" t="str">
            <v>6305</v>
          </cell>
          <cell r="B524" t="str">
            <v>Лесичово</v>
          </cell>
        </row>
        <row r="525">
          <cell r="A525" t="str">
            <v>6306</v>
          </cell>
          <cell r="B525" t="str">
            <v>Пазарджик</v>
          </cell>
        </row>
        <row r="526">
          <cell r="A526" t="str">
            <v>6307</v>
          </cell>
          <cell r="B526" t="str">
            <v>Панагюрище</v>
          </cell>
        </row>
        <row r="527">
          <cell r="A527" t="str">
            <v>6308</v>
          </cell>
          <cell r="B527" t="str">
            <v>Пещера</v>
          </cell>
        </row>
        <row r="528">
          <cell r="A528" t="str">
            <v>6309</v>
          </cell>
          <cell r="B528" t="str">
            <v>Ракитово</v>
          </cell>
        </row>
        <row r="529">
          <cell r="A529" t="str">
            <v>6310</v>
          </cell>
          <cell r="B529" t="str">
            <v>Септември</v>
          </cell>
        </row>
        <row r="530">
          <cell r="A530" t="str">
            <v>6311</v>
          </cell>
          <cell r="B530" t="str">
            <v>Стрелча</v>
          </cell>
        </row>
        <row r="531">
          <cell r="A531" t="str">
            <v>6312</v>
          </cell>
          <cell r="B531" t="str">
            <v>Сърница</v>
          </cell>
        </row>
        <row r="532">
          <cell r="A532" t="str">
            <v>6401</v>
          </cell>
          <cell r="B532" t="str">
            <v>Брезник</v>
          </cell>
        </row>
        <row r="533">
          <cell r="A533" t="str">
            <v>6402</v>
          </cell>
          <cell r="B533" t="str">
            <v>Земен</v>
          </cell>
        </row>
        <row r="534">
          <cell r="A534" t="str">
            <v>6403</v>
          </cell>
          <cell r="B534" t="str">
            <v>Ковачевци</v>
          </cell>
        </row>
        <row r="535">
          <cell r="A535" t="str">
            <v>6404</v>
          </cell>
          <cell r="B535" t="str">
            <v>Перник</v>
          </cell>
        </row>
        <row r="536">
          <cell r="A536" t="str">
            <v>6405</v>
          </cell>
          <cell r="B536" t="str">
            <v>Радомир</v>
          </cell>
        </row>
        <row r="537">
          <cell r="A537" t="str">
            <v>6406</v>
          </cell>
          <cell r="B537" t="str">
            <v>Трън</v>
          </cell>
        </row>
        <row r="538">
          <cell r="A538" t="str">
            <v>6501</v>
          </cell>
          <cell r="B538" t="str">
            <v>Белене</v>
          </cell>
        </row>
        <row r="539">
          <cell r="A539" t="str">
            <v>6502</v>
          </cell>
          <cell r="B539" t="str">
            <v>Гулянци</v>
          </cell>
        </row>
        <row r="540">
          <cell r="A540" t="str">
            <v>6503</v>
          </cell>
          <cell r="B540" t="str">
            <v>Долна Митрополия</v>
          </cell>
        </row>
        <row r="541">
          <cell r="A541" t="str">
            <v>6504</v>
          </cell>
          <cell r="B541" t="str">
            <v>Долни Дъбник</v>
          </cell>
        </row>
        <row r="542">
          <cell r="A542" t="str">
            <v>6505</v>
          </cell>
          <cell r="B542" t="str">
            <v>Искър</v>
          </cell>
        </row>
        <row r="543">
          <cell r="A543" t="str">
            <v>6506</v>
          </cell>
          <cell r="B543" t="str">
            <v>Левски</v>
          </cell>
        </row>
        <row r="544">
          <cell r="A544" t="str">
            <v>6507</v>
          </cell>
          <cell r="B544" t="str">
            <v>Никопол</v>
          </cell>
        </row>
        <row r="545">
          <cell r="A545" t="str">
            <v>6508</v>
          </cell>
          <cell r="B545" t="str">
            <v>Плевен</v>
          </cell>
        </row>
        <row r="546">
          <cell r="A546" t="str">
            <v>6509</v>
          </cell>
          <cell r="B546" t="str">
            <v>Пордим</v>
          </cell>
        </row>
        <row r="547">
          <cell r="A547" t="str">
            <v>6510</v>
          </cell>
          <cell r="B547" t="str">
            <v>Червен бряг</v>
          </cell>
        </row>
        <row r="548">
          <cell r="A548" t="str">
            <v>6511</v>
          </cell>
          <cell r="B548" t="str">
            <v>Кнежа</v>
          </cell>
        </row>
        <row r="549">
          <cell r="A549" t="str">
            <v>6601</v>
          </cell>
          <cell r="B549" t="str">
            <v>Асеновград</v>
          </cell>
        </row>
        <row r="550">
          <cell r="A550" t="str">
            <v>6602</v>
          </cell>
          <cell r="B550" t="str">
            <v>Брезово</v>
          </cell>
        </row>
        <row r="551">
          <cell r="A551" t="str">
            <v>6603</v>
          </cell>
          <cell r="B551" t="str">
            <v>Калояново</v>
          </cell>
        </row>
        <row r="552">
          <cell r="A552" t="str">
            <v>6604</v>
          </cell>
          <cell r="B552" t="str">
            <v>Карлово</v>
          </cell>
        </row>
        <row r="553">
          <cell r="A553" t="str">
            <v>6605</v>
          </cell>
          <cell r="B553" t="str">
            <v>Кричим</v>
          </cell>
        </row>
        <row r="554">
          <cell r="A554" t="str">
            <v>6606</v>
          </cell>
          <cell r="B554" t="str">
            <v>Лъки</v>
          </cell>
        </row>
        <row r="555">
          <cell r="A555" t="str">
            <v>6607</v>
          </cell>
          <cell r="B555" t="str">
            <v>Марица</v>
          </cell>
        </row>
        <row r="556">
          <cell r="A556" t="str">
            <v>6608</v>
          </cell>
          <cell r="B556" t="str">
            <v>Перущица</v>
          </cell>
        </row>
        <row r="557">
          <cell r="A557" t="str">
            <v>6609</v>
          </cell>
          <cell r="B557" t="str">
            <v>Пловдив</v>
          </cell>
        </row>
        <row r="558">
          <cell r="A558" t="str">
            <v>6610</v>
          </cell>
          <cell r="B558" t="str">
            <v>Първомай</v>
          </cell>
        </row>
        <row r="559">
          <cell r="A559" t="str">
            <v>6611</v>
          </cell>
          <cell r="B559" t="str">
            <v>Раковски</v>
          </cell>
        </row>
        <row r="560">
          <cell r="A560" t="str">
            <v>6612</v>
          </cell>
          <cell r="B560" t="str">
            <v>Родопи</v>
          </cell>
        </row>
        <row r="561">
          <cell r="A561" t="str">
            <v>6613</v>
          </cell>
          <cell r="B561" t="str">
            <v>Садово</v>
          </cell>
        </row>
        <row r="562">
          <cell r="A562" t="str">
            <v>6614</v>
          </cell>
          <cell r="B562" t="str">
            <v>Стамболийски</v>
          </cell>
        </row>
        <row r="563">
          <cell r="A563" t="str">
            <v>6615</v>
          </cell>
          <cell r="B563" t="str">
            <v>Съединение</v>
          </cell>
        </row>
        <row r="564">
          <cell r="A564" t="str">
            <v>6616</v>
          </cell>
          <cell r="B564" t="str">
            <v>Хисаря</v>
          </cell>
        </row>
        <row r="565">
          <cell r="A565" t="str">
            <v>6617</v>
          </cell>
          <cell r="B565" t="str">
            <v>Куклен</v>
          </cell>
        </row>
        <row r="566">
          <cell r="A566" t="str">
            <v>6618</v>
          </cell>
          <cell r="B566" t="str">
            <v>Сопот</v>
          </cell>
        </row>
        <row r="567">
          <cell r="A567" t="str">
            <v>6701</v>
          </cell>
          <cell r="B567" t="str">
            <v>Завет</v>
          </cell>
        </row>
        <row r="568">
          <cell r="A568" t="str">
            <v>6702</v>
          </cell>
          <cell r="B568" t="str">
            <v>Исперих</v>
          </cell>
        </row>
        <row r="569">
          <cell r="A569" t="str">
            <v>6703</v>
          </cell>
          <cell r="B569" t="str">
            <v>Кубрат</v>
          </cell>
        </row>
        <row r="570">
          <cell r="A570" t="str">
            <v>6704</v>
          </cell>
          <cell r="B570" t="str">
            <v>Лозница</v>
          </cell>
        </row>
        <row r="571">
          <cell r="A571" t="str">
            <v>6705</v>
          </cell>
          <cell r="B571" t="str">
            <v>Разград</v>
          </cell>
        </row>
        <row r="572">
          <cell r="A572" t="str">
            <v>6706</v>
          </cell>
          <cell r="B572" t="str">
            <v>Самуил</v>
          </cell>
        </row>
        <row r="573">
          <cell r="A573" t="str">
            <v>6707</v>
          </cell>
          <cell r="B573" t="str">
            <v>Цар Калоян</v>
          </cell>
        </row>
        <row r="574">
          <cell r="A574" t="str">
            <v>6801</v>
          </cell>
          <cell r="B574" t="str">
            <v>Борово</v>
          </cell>
        </row>
        <row r="575">
          <cell r="A575" t="str">
            <v>6802</v>
          </cell>
          <cell r="B575" t="str">
            <v>Бяла</v>
          </cell>
        </row>
        <row r="576">
          <cell r="A576" t="str">
            <v>6803</v>
          </cell>
          <cell r="B576" t="str">
            <v>Ветово</v>
          </cell>
        </row>
        <row r="577">
          <cell r="A577" t="str">
            <v>6804</v>
          </cell>
          <cell r="B577" t="str">
            <v>Две могили</v>
          </cell>
        </row>
        <row r="578">
          <cell r="A578" t="str">
            <v>6805</v>
          </cell>
          <cell r="B578" t="str">
            <v>Иваново</v>
          </cell>
        </row>
        <row r="579">
          <cell r="A579" t="str">
            <v>6806</v>
          </cell>
          <cell r="B579" t="str">
            <v>Русе</v>
          </cell>
        </row>
        <row r="580">
          <cell r="A580" t="str">
            <v>6807</v>
          </cell>
          <cell r="B580" t="str">
            <v>Сливо поле</v>
          </cell>
        </row>
        <row r="581">
          <cell r="A581" t="str">
            <v>6808</v>
          </cell>
          <cell r="B581" t="str">
            <v>Ценово</v>
          </cell>
        </row>
        <row r="582">
          <cell r="A582" t="str">
            <v>6901</v>
          </cell>
          <cell r="B582" t="str">
            <v>Алфатар</v>
          </cell>
        </row>
        <row r="583">
          <cell r="A583" t="str">
            <v>6902</v>
          </cell>
          <cell r="B583" t="str">
            <v>Главиница</v>
          </cell>
        </row>
        <row r="584">
          <cell r="A584" t="str">
            <v>6903</v>
          </cell>
          <cell r="B584" t="str">
            <v>Дулово</v>
          </cell>
        </row>
        <row r="585">
          <cell r="A585" t="str">
            <v>6904</v>
          </cell>
          <cell r="B585" t="str">
            <v>Кайнарджа</v>
          </cell>
        </row>
        <row r="586">
          <cell r="A586" t="str">
            <v>6905</v>
          </cell>
          <cell r="B586" t="str">
            <v>Силистра</v>
          </cell>
        </row>
        <row r="587">
          <cell r="A587" t="str">
            <v>6906</v>
          </cell>
          <cell r="B587" t="str">
            <v>Ситово</v>
          </cell>
        </row>
        <row r="588">
          <cell r="A588" t="str">
            <v>6907</v>
          </cell>
          <cell r="B588" t="str">
            <v>Тутракан</v>
          </cell>
        </row>
        <row r="589">
          <cell r="A589" t="str">
            <v>7001</v>
          </cell>
          <cell r="B589" t="str">
            <v>Котел</v>
          </cell>
        </row>
        <row r="590">
          <cell r="A590" t="str">
            <v>7002</v>
          </cell>
          <cell r="B590" t="str">
            <v>Нова Загора</v>
          </cell>
        </row>
        <row r="591">
          <cell r="A591" t="str">
            <v>7003</v>
          </cell>
          <cell r="B591" t="str">
            <v>Сливен</v>
          </cell>
        </row>
        <row r="592">
          <cell r="A592" t="str">
            <v>7004</v>
          </cell>
          <cell r="B592" t="str">
            <v>Твърдица</v>
          </cell>
        </row>
        <row r="593">
          <cell r="A593" t="str">
            <v>7101</v>
          </cell>
          <cell r="B593" t="str">
            <v>Баните</v>
          </cell>
        </row>
        <row r="594">
          <cell r="A594" t="str">
            <v>7102</v>
          </cell>
          <cell r="B594" t="str">
            <v>Борино</v>
          </cell>
        </row>
        <row r="595">
          <cell r="A595" t="str">
            <v>7103</v>
          </cell>
          <cell r="B595" t="str">
            <v>Девин</v>
          </cell>
        </row>
        <row r="596">
          <cell r="A596" t="str">
            <v>7104</v>
          </cell>
          <cell r="B596" t="str">
            <v>Доспат</v>
          </cell>
        </row>
        <row r="597">
          <cell r="A597" t="str">
            <v>7105</v>
          </cell>
          <cell r="B597" t="str">
            <v>Златоград</v>
          </cell>
        </row>
        <row r="598">
          <cell r="A598" t="str">
            <v>7106</v>
          </cell>
          <cell r="B598" t="str">
            <v>Мадан</v>
          </cell>
        </row>
        <row r="599">
          <cell r="A599" t="str">
            <v>7107</v>
          </cell>
          <cell r="B599" t="str">
            <v>Неделино</v>
          </cell>
        </row>
        <row r="600">
          <cell r="A600" t="str">
            <v>7108</v>
          </cell>
          <cell r="B600" t="str">
            <v>Рудозем</v>
          </cell>
        </row>
        <row r="601">
          <cell r="A601" t="str">
            <v>7109</v>
          </cell>
          <cell r="B601" t="str">
            <v>Смолян</v>
          </cell>
        </row>
        <row r="602">
          <cell r="A602" t="str">
            <v>7110</v>
          </cell>
          <cell r="B602" t="str">
            <v>Чепеларе</v>
          </cell>
        </row>
        <row r="603">
          <cell r="A603" t="str">
            <v>7201</v>
          </cell>
          <cell r="B603" t="str">
            <v>Район Банкя</v>
          </cell>
        </row>
        <row r="604">
          <cell r="A604" t="str">
            <v>7202</v>
          </cell>
          <cell r="B604" t="str">
            <v>Район Витоша</v>
          </cell>
        </row>
        <row r="605">
          <cell r="A605" t="str">
            <v>7203</v>
          </cell>
          <cell r="B605" t="str">
            <v xml:space="preserve">Район Възраждане </v>
          </cell>
        </row>
        <row r="606">
          <cell r="A606" t="str">
            <v>7204</v>
          </cell>
          <cell r="B606" t="str">
            <v>Район Връбница</v>
          </cell>
        </row>
        <row r="607">
          <cell r="A607" t="str">
            <v>7205</v>
          </cell>
          <cell r="B607" t="str">
            <v>Район Илинден</v>
          </cell>
        </row>
        <row r="608">
          <cell r="A608" t="str">
            <v>7206</v>
          </cell>
          <cell r="B608" t="str">
            <v>Район Искър</v>
          </cell>
        </row>
        <row r="609">
          <cell r="A609" t="str">
            <v>7207</v>
          </cell>
          <cell r="B609" t="str">
            <v>Район Изгрев</v>
          </cell>
        </row>
        <row r="610">
          <cell r="A610" t="str">
            <v>7208</v>
          </cell>
          <cell r="B610" t="str">
            <v>Район Красна Поляна</v>
          </cell>
        </row>
        <row r="611">
          <cell r="A611" t="str">
            <v>7209</v>
          </cell>
          <cell r="B611" t="str">
            <v>Район Красно село</v>
          </cell>
        </row>
        <row r="612">
          <cell r="A612" t="str">
            <v>7210</v>
          </cell>
          <cell r="B612" t="str">
            <v>Район Кремиковци</v>
          </cell>
        </row>
        <row r="613">
          <cell r="A613" t="str">
            <v>7211</v>
          </cell>
          <cell r="B613" t="str">
            <v>Район Лозенец</v>
          </cell>
        </row>
        <row r="614">
          <cell r="A614" t="str">
            <v>7212</v>
          </cell>
          <cell r="B614" t="str">
            <v>Район Люлин</v>
          </cell>
        </row>
        <row r="615">
          <cell r="A615" t="str">
            <v>7213</v>
          </cell>
          <cell r="B615" t="str">
            <v>Район Младост</v>
          </cell>
        </row>
        <row r="616">
          <cell r="A616" t="str">
            <v>7214</v>
          </cell>
          <cell r="B616" t="str">
            <v>Район Надежда</v>
          </cell>
        </row>
        <row r="617">
          <cell r="A617" t="str">
            <v>7215</v>
          </cell>
          <cell r="B617" t="str">
            <v>Район Нови Искър</v>
          </cell>
        </row>
        <row r="618">
          <cell r="A618" t="str">
            <v>7216</v>
          </cell>
          <cell r="B618" t="str">
            <v>Район Оборище</v>
          </cell>
        </row>
        <row r="619">
          <cell r="A619" t="str">
            <v>7217</v>
          </cell>
          <cell r="B619" t="str">
            <v>Район Овча Купел</v>
          </cell>
        </row>
        <row r="620">
          <cell r="A620" t="str">
            <v>7218</v>
          </cell>
          <cell r="B620" t="str">
            <v>Район Панчарево</v>
          </cell>
        </row>
        <row r="621">
          <cell r="A621" t="str">
            <v>7219</v>
          </cell>
          <cell r="B621" t="str">
            <v>Район Подуяне</v>
          </cell>
        </row>
        <row r="622">
          <cell r="A622" t="str">
            <v>7220</v>
          </cell>
          <cell r="B622" t="str">
            <v>Район Сердика</v>
          </cell>
        </row>
        <row r="623">
          <cell r="A623" t="str">
            <v>7221</v>
          </cell>
          <cell r="B623" t="str">
            <v>Район Слатина</v>
          </cell>
        </row>
        <row r="624">
          <cell r="A624" t="str">
            <v>7222</v>
          </cell>
          <cell r="B624" t="str">
            <v>Район Средец</v>
          </cell>
        </row>
        <row r="625">
          <cell r="A625" t="str">
            <v>7223</v>
          </cell>
          <cell r="B625" t="str">
            <v>Район Студентска</v>
          </cell>
        </row>
        <row r="626">
          <cell r="A626" t="str">
            <v>7224</v>
          </cell>
          <cell r="B626" t="str">
            <v>Район Триадица</v>
          </cell>
        </row>
        <row r="627">
          <cell r="A627" t="str">
            <v>7225</v>
          </cell>
          <cell r="B627" t="str">
            <v>Столична община</v>
          </cell>
        </row>
        <row r="628">
          <cell r="A628" t="str">
            <v>7301</v>
          </cell>
          <cell r="B628" t="str">
            <v>Антон</v>
          </cell>
        </row>
        <row r="629">
          <cell r="A629" t="str">
            <v>7302</v>
          </cell>
          <cell r="B629" t="str">
            <v>Божурище</v>
          </cell>
        </row>
        <row r="630">
          <cell r="A630" t="str">
            <v>7303</v>
          </cell>
          <cell r="B630" t="str">
            <v>Ботевград</v>
          </cell>
        </row>
        <row r="631">
          <cell r="A631" t="str">
            <v>7304</v>
          </cell>
          <cell r="B631" t="str">
            <v>Годеч</v>
          </cell>
        </row>
        <row r="632">
          <cell r="A632" t="str">
            <v>7305</v>
          </cell>
          <cell r="B632" t="str">
            <v>Горна Малина</v>
          </cell>
        </row>
        <row r="633">
          <cell r="A633" t="str">
            <v>7306</v>
          </cell>
          <cell r="B633" t="str">
            <v>Долна Баня</v>
          </cell>
        </row>
        <row r="634">
          <cell r="A634" t="str">
            <v>7307</v>
          </cell>
          <cell r="B634" t="str">
            <v xml:space="preserve">Драгоман </v>
          </cell>
        </row>
        <row r="635">
          <cell r="A635" t="str">
            <v>7308</v>
          </cell>
          <cell r="B635" t="str">
            <v>Елин Пелин</v>
          </cell>
        </row>
        <row r="636">
          <cell r="A636" t="str">
            <v>7309</v>
          </cell>
          <cell r="B636" t="str">
            <v>Етрополе</v>
          </cell>
        </row>
        <row r="637">
          <cell r="A637" t="str">
            <v>7310</v>
          </cell>
          <cell r="B637" t="str">
            <v>Златица</v>
          </cell>
        </row>
        <row r="638">
          <cell r="A638" t="str">
            <v>7311</v>
          </cell>
          <cell r="B638" t="str">
            <v>Ихтиман</v>
          </cell>
        </row>
        <row r="639">
          <cell r="A639" t="str">
            <v>7312</v>
          </cell>
          <cell r="B639" t="str">
            <v>Копривщица</v>
          </cell>
        </row>
        <row r="640">
          <cell r="A640" t="str">
            <v>7313</v>
          </cell>
          <cell r="B640" t="str">
            <v>Костенец</v>
          </cell>
        </row>
        <row r="641">
          <cell r="A641" t="str">
            <v>7314</v>
          </cell>
          <cell r="B641" t="str">
            <v>Костинброд</v>
          </cell>
        </row>
        <row r="642">
          <cell r="A642" t="str">
            <v>7315</v>
          </cell>
          <cell r="B642" t="str">
            <v>Мирково</v>
          </cell>
        </row>
        <row r="643">
          <cell r="A643" t="str">
            <v>7316</v>
          </cell>
          <cell r="B643" t="str">
            <v>Пирдоп</v>
          </cell>
        </row>
        <row r="644">
          <cell r="A644" t="str">
            <v>7317</v>
          </cell>
          <cell r="B644" t="str">
            <v>Правец</v>
          </cell>
        </row>
        <row r="645">
          <cell r="A645" t="str">
            <v>7318</v>
          </cell>
          <cell r="B645" t="str">
            <v>Самоков</v>
          </cell>
        </row>
        <row r="646">
          <cell r="A646" t="str">
            <v>7319</v>
          </cell>
          <cell r="B646" t="str">
            <v>Своге</v>
          </cell>
        </row>
        <row r="647">
          <cell r="A647" t="str">
            <v>7320</v>
          </cell>
          <cell r="B647" t="str">
            <v>Сливница</v>
          </cell>
        </row>
        <row r="648">
          <cell r="A648" t="str">
            <v>7321</v>
          </cell>
          <cell r="B648" t="str">
            <v>Чавдар</v>
          </cell>
        </row>
        <row r="649">
          <cell r="A649" t="str">
            <v>7322</v>
          </cell>
          <cell r="B649" t="str">
            <v>Челопеч</v>
          </cell>
        </row>
        <row r="650">
          <cell r="A650" t="str">
            <v>7401</v>
          </cell>
          <cell r="B650" t="str">
            <v>Братя Даскалови</v>
          </cell>
        </row>
        <row r="651">
          <cell r="A651" t="str">
            <v>7402</v>
          </cell>
          <cell r="B651" t="str">
            <v>Гурково</v>
          </cell>
        </row>
        <row r="652">
          <cell r="A652" t="str">
            <v>7403</v>
          </cell>
          <cell r="B652" t="str">
            <v>Гълъбово</v>
          </cell>
        </row>
        <row r="653">
          <cell r="A653" t="str">
            <v>7404</v>
          </cell>
          <cell r="B653" t="str">
            <v>Казанлък</v>
          </cell>
        </row>
        <row r="654">
          <cell r="A654" t="str">
            <v>7405</v>
          </cell>
          <cell r="B654" t="str">
            <v>Мъглиж</v>
          </cell>
        </row>
        <row r="655">
          <cell r="A655" t="str">
            <v>7406</v>
          </cell>
          <cell r="B655" t="str">
            <v>Николаево</v>
          </cell>
        </row>
        <row r="656">
          <cell r="A656" t="str">
            <v>7407</v>
          </cell>
          <cell r="B656" t="str">
            <v>Опан</v>
          </cell>
        </row>
        <row r="657">
          <cell r="A657" t="str">
            <v>7408</v>
          </cell>
          <cell r="B657" t="str">
            <v>Павел баня</v>
          </cell>
        </row>
        <row r="658">
          <cell r="A658" t="str">
            <v>7409</v>
          </cell>
          <cell r="B658" t="str">
            <v>Раднево</v>
          </cell>
        </row>
        <row r="659">
          <cell r="A659" t="str">
            <v>7410</v>
          </cell>
          <cell r="B659" t="str">
            <v>Стара Загора</v>
          </cell>
        </row>
        <row r="660">
          <cell r="A660" t="str">
            <v>7411</v>
          </cell>
          <cell r="B660" t="str">
            <v>Чирпан</v>
          </cell>
        </row>
        <row r="661">
          <cell r="A661" t="str">
            <v>7501</v>
          </cell>
          <cell r="B661" t="str">
            <v>Антоново</v>
          </cell>
        </row>
        <row r="662">
          <cell r="A662" t="str">
            <v>7502</v>
          </cell>
          <cell r="B662" t="str">
            <v>Омуртаг</v>
          </cell>
        </row>
        <row r="663">
          <cell r="A663" t="str">
            <v>7503</v>
          </cell>
          <cell r="B663" t="str">
            <v>Опака</v>
          </cell>
        </row>
        <row r="664">
          <cell r="A664" t="str">
            <v>7504</v>
          </cell>
          <cell r="B664" t="str">
            <v>Попово</v>
          </cell>
        </row>
        <row r="665">
          <cell r="A665" t="str">
            <v>7505</v>
          </cell>
          <cell r="B665" t="str">
            <v>Търговище</v>
          </cell>
        </row>
        <row r="666">
          <cell r="A666" t="str">
            <v>7601</v>
          </cell>
          <cell r="B666" t="str">
            <v>Димитровград</v>
          </cell>
        </row>
        <row r="667">
          <cell r="A667" t="str">
            <v>7602</v>
          </cell>
          <cell r="B667" t="str">
            <v>Ивайловград</v>
          </cell>
        </row>
        <row r="668">
          <cell r="A668" t="str">
            <v>7603</v>
          </cell>
          <cell r="B668" t="str">
            <v>Любимец</v>
          </cell>
        </row>
        <row r="669">
          <cell r="A669" t="str">
            <v>7604</v>
          </cell>
          <cell r="B669" t="str">
            <v>Маджарово</v>
          </cell>
        </row>
        <row r="670">
          <cell r="A670" t="str">
            <v>7605</v>
          </cell>
          <cell r="B670" t="str">
            <v>Минерални Бани</v>
          </cell>
        </row>
        <row r="671">
          <cell r="A671" t="str">
            <v>7606</v>
          </cell>
          <cell r="B671" t="str">
            <v>Свиленград</v>
          </cell>
        </row>
        <row r="672">
          <cell r="A672" t="str">
            <v>7607</v>
          </cell>
          <cell r="B672" t="str">
            <v>Симеоновград</v>
          </cell>
        </row>
        <row r="673">
          <cell r="A673" t="str">
            <v>7608</v>
          </cell>
          <cell r="B673" t="str">
            <v>Стамболово</v>
          </cell>
        </row>
        <row r="674">
          <cell r="A674" t="str">
            <v>7609</v>
          </cell>
          <cell r="B674" t="str">
            <v>Тополовград</v>
          </cell>
        </row>
        <row r="675">
          <cell r="A675" t="str">
            <v>7610</v>
          </cell>
          <cell r="B675" t="str">
            <v>Харманли</v>
          </cell>
        </row>
        <row r="676">
          <cell r="A676" t="str">
            <v>7611</v>
          </cell>
          <cell r="B676" t="str">
            <v>Хасково</v>
          </cell>
        </row>
        <row r="677">
          <cell r="A677" t="str">
            <v>7701</v>
          </cell>
          <cell r="B677" t="str">
            <v>Велики Преслав</v>
          </cell>
        </row>
        <row r="678">
          <cell r="A678" t="str">
            <v>7702</v>
          </cell>
          <cell r="B678" t="str">
            <v>Венец</v>
          </cell>
        </row>
        <row r="679">
          <cell r="A679" t="str">
            <v>7703</v>
          </cell>
          <cell r="B679" t="str">
            <v>Върбица</v>
          </cell>
        </row>
        <row r="680">
          <cell r="A680" t="str">
            <v>7704</v>
          </cell>
          <cell r="B680" t="str">
            <v>Каолиново</v>
          </cell>
        </row>
        <row r="681">
          <cell r="A681" t="str">
            <v>7705</v>
          </cell>
          <cell r="B681" t="str">
            <v>Каспичан</v>
          </cell>
        </row>
        <row r="682">
          <cell r="A682" t="str">
            <v>7706</v>
          </cell>
          <cell r="B682" t="str">
            <v>Никола Козлево</v>
          </cell>
        </row>
        <row r="683">
          <cell r="A683" t="str">
            <v>7707</v>
          </cell>
          <cell r="B683" t="str">
            <v>Нови пазар</v>
          </cell>
        </row>
        <row r="684">
          <cell r="A684" t="str">
            <v>7708</v>
          </cell>
          <cell r="B684" t="str">
            <v>Смядово</v>
          </cell>
        </row>
        <row r="685">
          <cell r="A685" t="str">
            <v>7709</v>
          </cell>
          <cell r="B685" t="str">
            <v>Хитрино</v>
          </cell>
        </row>
        <row r="686">
          <cell r="A686" t="str">
            <v>7710</v>
          </cell>
          <cell r="B686" t="str">
            <v>Шумен</v>
          </cell>
        </row>
        <row r="687">
          <cell r="A687" t="str">
            <v>7801</v>
          </cell>
          <cell r="B687" t="str">
            <v>Болярово</v>
          </cell>
        </row>
        <row r="688">
          <cell r="A688" t="str">
            <v>7802</v>
          </cell>
          <cell r="B688" t="str">
            <v>Елхово</v>
          </cell>
        </row>
        <row r="689">
          <cell r="A689" t="str">
            <v>7803</v>
          </cell>
          <cell r="B689" t="str">
            <v>Стралджа</v>
          </cell>
        </row>
        <row r="690">
          <cell r="A690" t="str">
            <v>7804</v>
          </cell>
          <cell r="B690" t="str">
            <v>Тунджа</v>
          </cell>
        </row>
        <row r="691">
          <cell r="A691" t="str">
            <v>7805</v>
          </cell>
          <cell r="B691" t="str">
            <v>Ямбол</v>
          </cell>
        </row>
        <row r="694">
          <cell r="B694">
            <v>42035</v>
          </cell>
        </row>
        <row r="695">
          <cell r="B695">
            <v>42063</v>
          </cell>
        </row>
        <row r="696">
          <cell r="B696">
            <v>42094</v>
          </cell>
        </row>
        <row r="697">
          <cell r="B697">
            <v>42124</v>
          </cell>
        </row>
        <row r="698">
          <cell r="B698">
            <v>42155</v>
          </cell>
        </row>
        <row r="699">
          <cell r="B699">
            <v>42185</v>
          </cell>
        </row>
        <row r="700">
          <cell r="B700">
            <v>42216</v>
          </cell>
        </row>
        <row r="701">
          <cell r="B701">
            <v>42247</v>
          </cell>
        </row>
        <row r="702">
          <cell r="B702">
            <v>42277</v>
          </cell>
        </row>
        <row r="703">
          <cell r="B703">
            <v>42308</v>
          </cell>
        </row>
        <row r="704">
          <cell r="B704">
            <v>42338</v>
          </cell>
        </row>
        <row r="705">
          <cell r="B705">
            <v>42369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tabSelected="1" topLeftCell="B6" zoomScale="75" zoomScaleNormal="75" workbookViewId="0">
      <selection activeCell="J105" sqref="J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388"/>
      <c r="C1" s="388"/>
      <c r="D1" s="388"/>
      <c r="E1" s="16"/>
      <c r="F1" s="390"/>
      <c r="G1" s="390"/>
      <c r="H1" s="390"/>
      <c r="I1" s="16"/>
      <c r="J1" s="16"/>
      <c r="N1" s="4"/>
      <c r="O1" s="388"/>
      <c r="Q1" s="4"/>
    </row>
    <row r="2" spans="1:26" ht="15.75" hidden="1">
      <c r="B2" s="388"/>
      <c r="C2" s="388"/>
      <c r="D2" s="388"/>
      <c r="E2" s="16"/>
      <c r="F2" s="387"/>
      <c r="G2" s="387"/>
      <c r="H2" s="387"/>
      <c r="I2" s="16"/>
      <c r="J2" s="16"/>
      <c r="N2" s="4"/>
      <c r="O2" s="388"/>
      <c r="Q2" s="4"/>
    </row>
    <row r="3" spans="1:26" ht="21.75" hidden="1" customHeight="1">
      <c r="B3" s="388"/>
      <c r="C3" s="388"/>
      <c r="D3" s="388"/>
      <c r="E3" s="16"/>
      <c r="F3" s="387"/>
      <c r="G3" s="387"/>
      <c r="H3" s="387"/>
      <c r="I3" s="16"/>
      <c r="J3" s="16"/>
      <c r="N3" s="4"/>
      <c r="Q3" s="4"/>
    </row>
    <row r="4" spans="1:26" ht="15.75" hidden="1">
      <c r="B4" s="388"/>
      <c r="C4" s="388"/>
      <c r="D4" s="388"/>
      <c r="E4" s="16"/>
      <c r="F4" s="387"/>
      <c r="G4" s="387"/>
      <c r="H4" s="387"/>
      <c r="I4" s="16"/>
      <c r="J4" s="16"/>
      <c r="N4" s="4"/>
      <c r="O4" s="389"/>
      <c r="Q4" s="4"/>
    </row>
    <row r="5" spans="1:26" ht="18" hidden="1" customHeight="1">
      <c r="B5" s="388"/>
      <c r="C5" s="388"/>
      <c r="D5" s="388"/>
      <c r="E5" s="16"/>
      <c r="F5" s="387"/>
      <c r="G5" s="387"/>
      <c r="H5" s="387"/>
      <c r="I5" s="16"/>
      <c r="J5" s="16"/>
      <c r="N5" s="4"/>
      <c r="O5" s="362"/>
      <c r="Q5" s="4"/>
    </row>
    <row r="6" spans="1:26" ht="20.25">
      <c r="B6" s="388"/>
      <c r="C6" s="388"/>
      <c r="D6" s="388"/>
      <c r="E6" s="16"/>
      <c r="F6" s="387"/>
      <c r="G6" s="387"/>
      <c r="H6" s="387"/>
      <c r="I6" s="16"/>
      <c r="J6" s="16"/>
      <c r="N6" s="4"/>
      <c r="O6" s="381"/>
      <c r="Q6" s="4"/>
    </row>
    <row r="7" spans="1:26" ht="9" hidden="1" customHeight="1">
      <c r="B7" s="381"/>
      <c r="C7" s="381"/>
      <c r="D7" s="381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386" t="s">
        <v>169</v>
      </c>
      <c r="C8" s="385"/>
      <c r="D8" s="385"/>
      <c r="E8" s="384"/>
      <c r="F8" s="384"/>
      <c r="G8" s="384"/>
      <c r="H8" s="384"/>
      <c r="I8" s="384"/>
      <c r="J8" s="383"/>
      <c r="K8" s="382"/>
      <c r="L8" s="382"/>
      <c r="M8" s="382"/>
      <c r="N8" s="4"/>
      <c r="P8" s="4"/>
      <c r="Q8" s="4"/>
    </row>
    <row r="9" spans="1:26" ht="12" customHeight="1" thickTop="1">
      <c r="B9" s="381"/>
      <c r="C9" s="381"/>
      <c r="D9" s="381"/>
      <c r="E9" s="380"/>
      <c r="F9" s="380"/>
      <c r="G9" s="380"/>
      <c r="H9" s="380"/>
      <c r="I9" s="380"/>
      <c r="J9" s="380"/>
      <c r="K9" s="34"/>
      <c r="L9" s="34"/>
      <c r="M9" s="34"/>
      <c r="N9" s="4"/>
      <c r="P9" s="4"/>
      <c r="Q9" s="4"/>
    </row>
    <row r="10" spans="1:26" ht="18.75">
      <c r="B10" s="372"/>
      <c r="C10" s="372"/>
      <c r="D10" s="372"/>
      <c r="E10" s="16"/>
      <c r="F10" s="379" t="s">
        <v>168</v>
      </c>
      <c r="G10" s="379" t="s">
        <v>167</v>
      </c>
      <c r="H10" s="379"/>
      <c r="I10" s="16"/>
      <c r="J10" s="16"/>
      <c r="N10" s="4"/>
      <c r="O10" s="372"/>
      <c r="Q10" s="4"/>
    </row>
    <row r="11" spans="1:26" ht="23.25" customHeight="1">
      <c r="B11" s="378" t="str">
        <f>+[1]OTCHET!B9</f>
        <v>Съвет за електронни медии</v>
      </c>
      <c r="C11" s="374"/>
      <c r="D11" s="372"/>
      <c r="E11" s="16"/>
      <c r="F11" s="377">
        <f>[1]OTCHET!E9</f>
        <v>42005</v>
      </c>
      <c r="G11" s="376">
        <f>[1]OTCHET!F9</f>
        <v>42338</v>
      </c>
      <c r="I11" s="16"/>
      <c r="J11" s="16"/>
      <c r="K11" s="375"/>
      <c r="L11" s="375"/>
      <c r="N11" s="4"/>
      <c r="O11" s="374"/>
      <c r="Q11" s="4"/>
      <c r="R11" s="241"/>
      <c r="S11" s="241"/>
      <c r="T11" s="241"/>
      <c r="U11" s="241"/>
    </row>
    <row r="12" spans="1:26" ht="23.25" customHeight="1">
      <c r="B12" s="373" t="s">
        <v>166</v>
      </c>
      <c r="C12" s="367"/>
      <c r="D12" s="372"/>
      <c r="E12" s="16"/>
      <c r="F12" s="371"/>
      <c r="G12" s="16"/>
      <c r="H12" s="362"/>
      <c r="I12" s="16"/>
      <c r="J12" s="16"/>
      <c r="N12" s="4"/>
      <c r="O12" s="367"/>
      <c r="Q12" s="4"/>
      <c r="R12" s="241"/>
      <c r="S12" s="241"/>
      <c r="T12" s="241"/>
      <c r="U12" s="241"/>
    </row>
    <row r="13" spans="1:26" ht="23.25" customHeight="1">
      <c r="B13" s="370" t="str">
        <f>+[1]OTCHET!B12</f>
        <v>Съвет за електронни медии</v>
      </c>
      <c r="C13" s="367"/>
      <c r="D13" s="367"/>
      <c r="E13" s="369" t="str">
        <f>+[1]OTCHET!E12</f>
        <v>код по ЕБК:</v>
      </c>
      <c r="F13" s="368" t="str">
        <f>+[1]OTCHET!F12</f>
        <v>4400</v>
      </c>
      <c r="G13" s="16"/>
      <c r="H13" s="362"/>
      <c r="I13" s="16"/>
      <c r="J13" s="16"/>
      <c r="N13" s="4"/>
      <c r="O13" s="367"/>
      <c r="Q13" s="4"/>
      <c r="R13" s="241"/>
      <c r="S13" s="241"/>
      <c r="T13" s="241"/>
      <c r="U13" s="241"/>
    </row>
    <row r="14" spans="1:26" ht="23.25" customHeight="1">
      <c r="B14" s="366" t="s">
        <v>165</v>
      </c>
      <c r="C14" s="362"/>
      <c r="D14" s="362"/>
      <c r="E14" s="362"/>
      <c r="F14" s="362"/>
      <c r="G14" s="362"/>
      <c r="H14" s="362"/>
      <c r="I14" s="16"/>
      <c r="J14" s="16"/>
      <c r="N14" s="4"/>
      <c r="O14" s="362"/>
      <c r="Q14" s="4"/>
      <c r="R14" s="241"/>
      <c r="S14" s="241"/>
      <c r="T14" s="241"/>
      <c r="U14" s="241"/>
    </row>
    <row r="15" spans="1:26" ht="21.75" customHeight="1" thickBot="1">
      <c r="B15" s="365" t="s">
        <v>164</v>
      </c>
      <c r="C15" s="357"/>
      <c r="D15" s="357"/>
      <c r="E15" s="364">
        <f>[1]OTCHET!E15</f>
        <v>0</v>
      </c>
      <c r="F15" s="363" t="str">
        <f>[1]OTCHET!F15</f>
        <v>БЮДЖЕТ</v>
      </c>
      <c r="G15" s="362"/>
      <c r="H15" s="358"/>
      <c r="I15" s="358"/>
      <c r="J15" s="361"/>
      <c r="K15" s="360"/>
      <c r="L15" s="360"/>
      <c r="M15" s="359"/>
      <c r="N15" s="358"/>
      <c r="O15" s="357"/>
      <c r="P15" s="311"/>
      <c r="Q15" s="4"/>
      <c r="R15" s="241"/>
      <c r="S15" s="241"/>
      <c r="T15" s="241"/>
      <c r="U15" s="241"/>
      <c r="V15" s="241"/>
      <c r="W15" s="241"/>
      <c r="Y15" s="241"/>
      <c r="Z15" s="241"/>
    </row>
    <row r="16" spans="1:26" ht="16.5" thickBot="1">
      <c r="A16" s="243"/>
      <c r="B16" s="356"/>
      <c r="C16" s="356"/>
      <c r="D16" s="356"/>
      <c r="E16" s="355"/>
      <c r="F16" s="355"/>
      <c r="G16" s="355"/>
      <c r="H16" s="355"/>
      <c r="I16" s="355"/>
      <c r="J16" s="354" t="s">
        <v>163</v>
      </c>
      <c r="K16" s="353"/>
      <c r="L16" s="353"/>
      <c r="M16" s="352"/>
      <c r="N16" s="351"/>
      <c r="O16" s="350"/>
      <c r="P16" s="244"/>
      <c r="Q16" s="4"/>
      <c r="R16" s="241"/>
      <c r="S16" s="241"/>
      <c r="T16" s="241"/>
      <c r="U16" s="241"/>
      <c r="V16" s="241"/>
      <c r="W16" s="241"/>
      <c r="Y16" s="241"/>
      <c r="Z16" s="241"/>
    </row>
    <row r="17" spans="1:26" ht="22.5" customHeight="1">
      <c r="A17" s="243"/>
      <c r="B17" s="349"/>
      <c r="C17" s="348" t="s">
        <v>162</v>
      </c>
      <c r="D17" s="348"/>
      <c r="E17" s="347" t="s">
        <v>161</v>
      </c>
      <c r="F17" s="346" t="s">
        <v>160</v>
      </c>
      <c r="G17" s="345" t="s">
        <v>159</v>
      </c>
      <c r="H17" s="344"/>
      <c r="I17" s="343"/>
      <c r="J17" s="342"/>
      <c r="K17" s="341"/>
      <c r="L17" s="341"/>
      <c r="M17" s="341"/>
      <c r="N17" s="340"/>
      <c r="O17" s="339" t="s">
        <v>158</v>
      </c>
      <c r="P17" s="321"/>
      <c r="Q17" s="4"/>
      <c r="R17" s="241"/>
      <c r="S17" s="241"/>
      <c r="T17" s="241"/>
      <c r="U17" s="241"/>
      <c r="V17" s="241"/>
      <c r="W17" s="241"/>
      <c r="X17" s="241"/>
      <c r="Y17" s="241"/>
      <c r="Z17" s="241"/>
    </row>
    <row r="18" spans="1:26" ht="47.25" customHeight="1">
      <c r="A18" s="243"/>
      <c r="B18" s="338" t="s">
        <v>157</v>
      </c>
      <c r="C18" s="337"/>
      <c r="D18" s="337"/>
      <c r="E18" s="336"/>
      <c r="F18" s="335"/>
      <c r="G18" s="334" t="s">
        <v>156</v>
      </c>
      <c r="H18" s="333" t="s">
        <v>155</v>
      </c>
      <c r="I18" s="333" t="s">
        <v>154</v>
      </c>
      <c r="J18" s="332" t="s">
        <v>153</v>
      </c>
      <c r="K18" s="331" t="s">
        <v>152</v>
      </c>
      <c r="L18" s="331" t="s">
        <v>152</v>
      </c>
      <c r="M18" s="331"/>
      <c r="N18" s="323"/>
      <c r="O18" s="330"/>
      <c r="P18" s="321"/>
      <c r="Q18" s="244"/>
      <c r="R18" s="241"/>
      <c r="S18" s="241"/>
      <c r="T18" s="241"/>
      <c r="U18" s="241"/>
      <c r="V18" s="241"/>
      <c r="W18" s="241"/>
      <c r="X18" s="241"/>
      <c r="Y18" s="241"/>
      <c r="Z18" s="241"/>
    </row>
    <row r="19" spans="1:26" ht="15.75" hidden="1">
      <c r="A19" s="243"/>
      <c r="B19" s="329"/>
      <c r="C19" s="329"/>
      <c r="D19" s="329"/>
      <c r="E19" s="328"/>
      <c r="F19" s="328"/>
      <c r="G19" s="327"/>
      <c r="H19" s="326"/>
      <c r="I19" s="326"/>
      <c r="J19" s="325"/>
      <c r="K19" s="324"/>
      <c r="L19" s="324"/>
      <c r="M19" s="324"/>
      <c r="N19" s="323"/>
      <c r="O19" s="322"/>
      <c r="P19" s="321"/>
      <c r="Q19" s="244"/>
      <c r="R19" s="241"/>
      <c r="S19" s="241"/>
      <c r="T19" s="241"/>
      <c r="U19" s="241"/>
      <c r="V19" s="241"/>
      <c r="W19" s="241"/>
      <c r="X19" s="241"/>
      <c r="Y19" s="241"/>
      <c r="Z19" s="241"/>
    </row>
    <row r="20" spans="1:26" ht="16.5" thickBot="1">
      <c r="A20" s="243"/>
      <c r="B20" s="320" t="s">
        <v>151</v>
      </c>
      <c r="C20" s="319"/>
      <c r="D20" s="319"/>
      <c r="E20" s="318" t="s">
        <v>150</v>
      </c>
      <c r="F20" s="318" t="s">
        <v>149</v>
      </c>
      <c r="G20" s="317" t="s">
        <v>148</v>
      </c>
      <c r="H20" s="316" t="s">
        <v>147</v>
      </c>
      <c r="I20" s="316" t="s">
        <v>146</v>
      </c>
      <c r="J20" s="315" t="s">
        <v>145</v>
      </c>
      <c r="K20" s="314" t="s">
        <v>144</v>
      </c>
      <c r="L20" s="314" t="s">
        <v>143</v>
      </c>
      <c r="M20" s="314" t="s">
        <v>143</v>
      </c>
      <c r="N20" s="313"/>
      <c r="O20" s="312"/>
      <c r="P20" s="311"/>
      <c r="Q20" s="244"/>
      <c r="R20" s="241"/>
      <c r="S20" s="241"/>
      <c r="T20" s="241"/>
      <c r="U20" s="241"/>
      <c r="V20" s="241"/>
      <c r="W20" s="241"/>
      <c r="X20" s="241"/>
      <c r="Y20" s="241"/>
      <c r="Z20" s="241"/>
    </row>
    <row r="21" spans="1:26" ht="15.75">
      <c r="A21" s="243"/>
      <c r="B21" s="310"/>
      <c r="C21" s="310"/>
      <c r="D21" s="310"/>
      <c r="E21" s="309"/>
      <c r="F21" s="309"/>
      <c r="G21" s="308"/>
      <c r="H21" s="307"/>
      <c r="I21" s="307"/>
      <c r="J21" s="306"/>
      <c r="K21" s="305"/>
      <c r="L21" s="305"/>
      <c r="M21" s="305"/>
      <c r="N21" s="304"/>
      <c r="O21" s="303"/>
      <c r="P21" s="302"/>
      <c r="Q21" s="244"/>
      <c r="R21" s="241"/>
      <c r="S21" s="241"/>
      <c r="T21" s="241"/>
      <c r="U21" s="241"/>
      <c r="V21" s="241"/>
      <c r="W21" s="241"/>
      <c r="X21" s="241"/>
      <c r="Y21" s="241"/>
      <c r="Z21" s="241"/>
    </row>
    <row r="22" spans="1:26" ht="19.5" thickBot="1">
      <c r="A22" s="243">
        <v>10</v>
      </c>
      <c r="B22" s="140" t="s">
        <v>142</v>
      </c>
      <c r="C22" s="301" t="s">
        <v>141</v>
      </c>
      <c r="D22" s="239"/>
      <c r="E22" s="238">
        <f>+E23+E25+E36+E37</f>
        <v>1200000</v>
      </c>
      <c r="F22" s="238">
        <f>+F23+F25+F36+F37</f>
        <v>929404</v>
      </c>
      <c r="G22" s="237">
        <f>+G23+G25+G36+G37</f>
        <v>917655</v>
      </c>
      <c r="H22" s="236">
        <f>+H23+H25+H36+H37</f>
        <v>0</v>
      </c>
      <c r="I22" s="236">
        <f>+I23+I25+I36+I37</f>
        <v>11749</v>
      </c>
      <c r="J22" s="235">
        <f>+J23+J25+J36+J37</f>
        <v>0</v>
      </c>
      <c r="K22" s="58">
        <f>+K23+K25+K35+K36+K37</f>
        <v>0</v>
      </c>
      <c r="L22" s="58">
        <f>+L23+L25+L35+L36+L37</f>
        <v>0</v>
      </c>
      <c r="M22" s="58">
        <f>+M23+M25+M35+M36</f>
        <v>0</v>
      </c>
      <c r="N22" s="300"/>
      <c r="O22" s="233" t="s">
        <v>141</v>
      </c>
      <c r="P22" s="299"/>
      <c r="Q22" s="244"/>
      <c r="R22" s="241"/>
      <c r="S22" s="241"/>
      <c r="T22" s="241"/>
      <c r="U22" s="241"/>
      <c r="V22" s="241"/>
      <c r="W22" s="241"/>
      <c r="X22" s="241"/>
      <c r="Y22" s="241"/>
      <c r="Z22" s="241"/>
    </row>
    <row r="23" spans="1:26" ht="16.5" thickTop="1">
      <c r="A23" s="243">
        <v>15</v>
      </c>
      <c r="B23" s="232" t="s">
        <v>140</v>
      </c>
      <c r="C23" s="232" t="s">
        <v>139</v>
      </c>
      <c r="D23" s="232"/>
      <c r="E23" s="230">
        <f>[1]OTCHET!E22+[1]OTCHET!E28+[1]OTCHET!E33+[1]OTCHET!E39+[1]OTCHET!E44+[1]OTCHET!E49+[1]OTCHET!E55+[1]OTCHET!E58+[1]OTCHET!E61+[1]OTCHET!E62+[1]OTCHET!E69+[1]OTCHET!E70+[1]OTCHET!E71</f>
        <v>0</v>
      </c>
      <c r="F23" s="230">
        <f>+G23+H23+I23+J23</f>
        <v>0</v>
      </c>
      <c r="G23" s="229">
        <f>[1]OTCHET!G22+[1]OTCHET!G28+[1]OTCHET!G33+[1]OTCHET!G39+[1]OTCHET!G44+[1]OTCHET!G49+[1]OTCHET!G55+[1]OTCHET!G58+[1]OTCHET!G61+[1]OTCHET!G62+[1]OTCHET!G69+[1]OTCHET!G70+[1]OTCHET!G71</f>
        <v>0</v>
      </c>
      <c r="H23" s="228">
        <f>[1]OTCHET!H22+[1]OTCHET!H28+[1]OTCHET!H33+[1]OTCHET!H39+[1]OTCHET!H44+[1]OTCHET!H49+[1]OTCHET!H55+[1]OTCHET!H58+[1]OTCHET!H61+[1]OTCHET!H62+[1]OTCHET!H69+[1]OTCHET!H70+[1]OTCHET!H71</f>
        <v>0</v>
      </c>
      <c r="I23" s="228">
        <f>[1]OTCHET!I22+[1]OTCHET!I28+[1]OTCHET!I33+[1]OTCHET!I39+[1]OTCHET!I44+[1]OTCHET!I49+[1]OTCHET!I55+[1]OTCHET!I58+[1]OTCHET!I61+[1]OTCHET!I62+[1]OTCHET!I69+[1]OTCHET!I70+[1]OTCHET!I71</f>
        <v>0</v>
      </c>
      <c r="J23" s="227">
        <f>[1]OTCHET!J22+[1]OTCHET!J28+[1]OTCHET!J33+[1]OTCHET!J39+[1]OTCHET!J44+[1]OTCHET!J49+[1]OTCHET!J55+[1]OTCHET!J58+[1]OTCHET!J61+[1]OTCHET!J62+[1]OTCHET!J69+[1]OTCHET!J70+[1]OTCHET!J71</f>
        <v>0</v>
      </c>
      <c r="K23" s="298"/>
      <c r="L23" s="298"/>
      <c r="M23" s="298"/>
      <c r="N23" s="177"/>
      <c r="O23" s="225" t="s">
        <v>139</v>
      </c>
      <c r="P23" s="11"/>
      <c r="Q23" s="244"/>
      <c r="R23" s="241"/>
      <c r="S23" s="241"/>
      <c r="T23" s="241"/>
      <c r="U23" s="241"/>
      <c r="V23" s="241"/>
      <c r="W23" s="241"/>
      <c r="X23" s="241"/>
      <c r="Y23" s="241"/>
      <c r="Z23" s="241"/>
    </row>
    <row r="24" spans="1:26" ht="16.5" hidden="1" customHeight="1" thickBot="1">
      <c r="A24" s="243"/>
      <c r="B24" s="76" t="s">
        <v>138</v>
      </c>
      <c r="C24" s="76" t="s">
        <v>74</v>
      </c>
      <c r="D24" s="76"/>
      <c r="E24" s="75"/>
      <c r="F24" s="75">
        <f>+G24+H24+I24+J24</f>
        <v>0</v>
      </c>
      <c r="G24" s="74"/>
      <c r="H24" s="73"/>
      <c r="I24" s="73"/>
      <c r="J24" s="72"/>
      <c r="K24" s="226"/>
      <c r="L24" s="226"/>
      <c r="M24" s="226"/>
      <c r="N24" s="177"/>
      <c r="O24" s="70" t="s">
        <v>74</v>
      </c>
      <c r="P24" s="11"/>
      <c r="Q24" s="244"/>
      <c r="R24" s="241"/>
      <c r="S24" s="241"/>
      <c r="T24" s="241"/>
      <c r="U24" s="241"/>
      <c r="V24" s="241"/>
      <c r="W24" s="241"/>
      <c r="X24" s="241"/>
      <c r="Y24" s="241"/>
      <c r="Z24" s="241"/>
    </row>
    <row r="25" spans="1:26" ht="16.5" thickBot="1">
      <c r="A25" s="243">
        <v>20</v>
      </c>
      <c r="B25" s="175" t="s">
        <v>137</v>
      </c>
      <c r="C25" s="175" t="s">
        <v>136</v>
      </c>
      <c r="D25" s="175"/>
      <c r="E25" s="297">
        <f>+E26+E30+E31+E32+E33</f>
        <v>1200000</v>
      </c>
      <c r="F25" s="297">
        <f>+F26+F30+F31+F32+F33</f>
        <v>929404</v>
      </c>
      <c r="G25" s="296">
        <f>+G26+G30+G31+G32+G33</f>
        <v>917655</v>
      </c>
      <c r="H25" s="295">
        <f>+H26+H30+H31+H32+H33</f>
        <v>0</v>
      </c>
      <c r="I25" s="295">
        <f>+I26+I30+I31+I32+I33</f>
        <v>11749</v>
      </c>
      <c r="J25" s="294">
        <f>+J26+J30+J31+J32+J33</f>
        <v>0</v>
      </c>
      <c r="K25" s="58">
        <f>+K26+K30+K31+K32+K33</f>
        <v>0</v>
      </c>
      <c r="L25" s="58">
        <f>+L26+L30+L31+L32+L33</f>
        <v>0</v>
      </c>
      <c r="M25" s="58">
        <f>+M26+M30+M31+M32+M33</f>
        <v>0</v>
      </c>
      <c r="N25" s="177"/>
      <c r="O25" s="293" t="s">
        <v>136</v>
      </c>
      <c r="P25" s="11"/>
      <c r="Q25" s="244"/>
      <c r="R25" s="241"/>
      <c r="S25" s="241"/>
      <c r="T25" s="241"/>
      <c r="U25" s="241"/>
      <c r="V25" s="241"/>
      <c r="W25" s="241"/>
      <c r="X25" s="241"/>
      <c r="Y25" s="241"/>
      <c r="Z25" s="241"/>
    </row>
    <row r="26" spans="1:26" ht="15.75">
      <c r="A26" s="243">
        <v>25</v>
      </c>
      <c r="B26" s="292" t="s">
        <v>135</v>
      </c>
      <c r="C26" s="292" t="s">
        <v>134</v>
      </c>
      <c r="D26" s="292"/>
      <c r="E26" s="291">
        <f>[1]OTCHET!E72</f>
        <v>0</v>
      </c>
      <c r="F26" s="291">
        <f>+G26+H26+I26+J26</f>
        <v>0</v>
      </c>
      <c r="G26" s="290">
        <f>[1]OTCHET!G72</f>
        <v>0</v>
      </c>
      <c r="H26" s="289">
        <f>[1]OTCHET!H72</f>
        <v>0</v>
      </c>
      <c r="I26" s="289">
        <f>[1]OTCHET!I72</f>
        <v>0</v>
      </c>
      <c r="J26" s="288">
        <f>[1]OTCHET!J72</f>
        <v>0</v>
      </c>
      <c r="K26" s="226"/>
      <c r="L26" s="226"/>
      <c r="M26" s="226"/>
      <c r="N26" s="177"/>
      <c r="O26" s="287" t="s">
        <v>134</v>
      </c>
      <c r="P26" s="11"/>
      <c r="Q26" s="244"/>
      <c r="R26" s="241"/>
      <c r="S26" s="241"/>
      <c r="T26" s="241"/>
      <c r="U26" s="241"/>
      <c r="V26" s="241"/>
      <c r="W26" s="241"/>
      <c r="X26" s="241"/>
      <c r="Y26" s="241"/>
      <c r="Z26" s="241"/>
    </row>
    <row r="27" spans="1:26" ht="15.75">
      <c r="A27" s="243">
        <v>26</v>
      </c>
      <c r="B27" s="210" t="s">
        <v>133</v>
      </c>
      <c r="C27" s="286" t="s">
        <v>132</v>
      </c>
      <c r="D27" s="210"/>
      <c r="E27" s="285">
        <f>[1]OTCHET!E73</f>
        <v>0</v>
      </c>
      <c r="F27" s="285">
        <f>+G27+H27+I27+J27</f>
        <v>0</v>
      </c>
      <c r="G27" s="284">
        <f>[1]OTCHET!G73</f>
        <v>0</v>
      </c>
      <c r="H27" s="283">
        <f>[1]OTCHET!H73</f>
        <v>0</v>
      </c>
      <c r="I27" s="283">
        <f>[1]OTCHET!I73</f>
        <v>0</v>
      </c>
      <c r="J27" s="282">
        <f>[1]OTCHET!J73</f>
        <v>0</v>
      </c>
      <c r="K27" s="281"/>
      <c r="L27" s="281"/>
      <c r="M27" s="281"/>
      <c r="N27" s="177"/>
      <c r="O27" s="203" t="s">
        <v>132</v>
      </c>
      <c r="P27" s="11"/>
      <c r="Q27" s="244"/>
      <c r="R27" s="241"/>
      <c r="S27" s="241"/>
      <c r="T27" s="241"/>
      <c r="U27" s="241"/>
      <c r="V27" s="241"/>
      <c r="W27" s="241"/>
      <c r="X27" s="241"/>
      <c r="Y27" s="241"/>
      <c r="Z27" s="241"/>
    </row>
    <row r="28" spans="1:26" ht="15.75">
      <c r="A28" s="243">
        <v>30</v>
      </c>
      <c r="B28" s="279" t="s">
        <v>131</v>
      </c>
      <c r="C28" s="280" t="s">
        <v>130</v>
      </c>
      <c r="D28" s="279"/>
      <c r="E28" s="278">
        <f>[1]OTCHET!E75</f>
        <v>0</v>
      </c>
      <c r="F28" s="278">
        <f>+G28+H28+I28+J28</f>
        <v>0</v>
      </c>
      <c r="G28" s="277">
        <f>[1]OTCHET!G75</f>
        <v>0</v>
      </c>
      <c r="H28" s="276">
        <f>[1]OTCHET!H75</f>
        <v>0</v>
      </c>
      <c r="I28" s="276">
        <f>[1]OTCHET!I75</f>
        <v>0</v>
      </c>
      <c r="J28" s="275">
        <f>[1]OTCHET!J75</f>
        <v>0</v>
      </c>
      <c r="K28" s="211"/>
      <c r="L28" s="211"/>
      <c r="M28" s="211"/>
      <c r="N28" s="177"/>
      <c r="O28" s="274" t="s">
        <v>130</v>
      </c>
      <c r="P28" s="11"/>
      <c r="Q28" s="244"/>
      <c r="R28" s="241"/>
      <c r="S28" s="241"/>
      <c r="T28" s="241"/>
      <c r="U28" s="241"/>
      <c r="V28" s="241"/>
      <c r="W28" s="241"/>
      <c r="X28" s="241"/>
      <c r="Y28" s="241"/>
      <c r="Z28" s="241"/>
    </row>
    <row r="29" spans="1:26" ht="15.75">
      <c r="A29" s="243">
        <v>35</v>
      </c>
      <c r="B29" s="272" t="s">
        <v>129</v>
      </c>
      <c r="C29" s="273" t="s">
        <v>128</v>
      </c>
      <c r="D29" s="272"/>
      <c r="E29" s="271">
        <f>+[1]OTCHET!E76+[1]OTCHET!E77</f>
        <v>0</v>
      </c>
      <c r="F29" s="271">
        <f>+G29+H29+I29+J29</f>
        <v>0</v>
      </c>
      <c r="G29" s="270">
        <f>+[1]OTCHET!G76+[1]OTCHET!G77</f>
        <v>0</v>
      </c>
      <c r="H29" s="269">
        <f>+[1]OTCHET!H76+[1]OTCHET!H77</f>
        <v>0</v>
      </c>
      <c r="I29" s="269">
        <f>+[1]OTCHET!I76+[1]OTCHET!I77</f>
        <v>0</v>
      </c>
      <c r="J29" s="268">
        <f>+[1]OTCHET!J76+[1]OTCHET!J77</f>
        <v>0</v>
      </c>
      <c r="K29" s="211"/>
      <c r="L29" s="211"/>
      <c r="M29" s="211"/>
      <c r="N29" s="177"/>
      <c r="O29" s="193" t="s">
        <v>128</v>
      </c>
      <c r="P29" s="11"/>
      <c r="Q29" s="244"/>
      <c r="R29" s="241"/>
      <c r="S29" s="241"/>
      <c r="T29" s="241"/>
      <c r="U29" s="241"/>
      <c r="V29" s="241"/>
      <c r="W29" s="241"/>
      <c r="X29" s="241"/>
      <c r="Y29" s="241"/>
      <c r="Z29" s="241"/>
    </row>
    <row r="30" spans="1:26" ht="15.75">
      <c r="A30" s="243">
        <v>40</v>
      </c>
      <c r="B30" s="267" t="s">
        <v>127</v>
      </c>
      <c r="C30" s="267" t="s">
        <v>126</v>
      </c>
      <c r="D30" s="267"/>
      <c r="E30" s="266">
        <f>[1]OTCHET!E87+[1]OTCHET!E90+[1]OTCHET!E91</f>
        <v>1200000</v>
      </c>
      <c r="F30" s="266">
        <f>+G30+H30+I30+J30</f>
        <v>795715</v>
      </c>
      <c r="G30" s="265">
        <f>[1]OTCHET!G87+[1]OTCHET!G90+[1]OTCHET!G91</f>
        <v>763814</v>
      </c>
      <c r="H30" s="264">
        <f>[1]OTCHET!H87+[1]OTCHET!H90+[1]OTCHET!H91</f>
        <v>0</v>
      </c>
      <c r="I30" s="264">
        <f>[1]OTCHET!I87+[1]OTCHET!I90+[1]OTCHET!I91</f>
        <v>11801</v>
      </c>
      <c r="J30" s="263">
        <f>[1]OTCHET!J87+[1]OTCHET!J90+[1]OTCHET!J91</f>
        <v>20100</v>
      </c>
      <c r="K30" s="211"/>
      <c r="L30" s="211"/>
      <c r="M30" s="211"/>
      <c r="N30" s="177"/>
      <c r="O30" s="262" t="s">
        <v>126</v>
      </c>
      <c r="P30" s="11"/>
      <c r="Q30" s="244"/>
      <c r="R30" s="241"/>
      <c r="S30" s="241"/>
      <c r="T30" s="241"/>
      <c r="U30" s="241"/>
      <c r="V30" s="241"/>
      <c r="W30" s="241"/>
      <c r="X30" s="241"/>
      <c r="Y30" s="241"/>
      <c r="Z30" s="241"/>
    </row>
    <row r="31" spans="1:26" ht="15.75">
      <c r="A31" s="243">
        <v>45</v>
      </c>
      <c r="B31" s="261" t="s">
        <v>125</v>
      </c>
      <c r="C31" s="261" t="s">
        <v>124</v>
      </c>
      <c r="D31" s="261"/>
      <c r="E31" s="82">
        <f>[1]OTCHET!E105</f>
        <v>0</v>
      </c>
      <c r="F31" s="82">
        <f>+G31+H31+I31+J31</f>
        <v>177111</v>
      </c>
      <c r="G31" s="81">
        <f>[1]OTCHET!G105</f>
        <v>153833</v>
      </c>
      <c r="H31" s="80">
        <f>[1]OTCHET!H105</f>
        <v>0</v>
      </c>
      <c r="I31" s="80">
        <f>[1]OTCHET!I105</f>
        <v>0</v>
      </c>
      <c r="J31" s="79">
        <f>[1]OTCHET!J105</f>
        <v>23278</v>
      </c>
      <c r="K31" s="211"/>
      <c r="L31" s="211"/>
      <c r="M31" s="211"/>
      <c r="N31" s="177"/>
      <c r="O31" s="78" t="s">
        <v>124</v>
      </c>
      <c r="P31" s="11"/>
      <c r="Q31" s="244"/>
      <c r="R31" s="241"/>
      <c r="S31" s="241"/>
      <c r="T31" s="241"/>
      <c r="U31" s="241"/>
      <c r="V31" s="241"/>
      <c r="W31" s="241"/>
      <c r="X31" s="241"/>
      <c r="Y31" s="241"/>
      <c r="Z31" s="241"/>
    </row>
    <row r="32" spans="1:26" ht="15.75">
      <c r="A32" s="243">
        <v>50</v>
      </c>
      <c r="B32" s="261" t="s">
        <v>123</v>
      </c>
      <c r="C32" s="261" t="s">
        <v>122</v>
      </c>
      <c r="D32" s="261"/>
      <c r="E32" s="82">
        <f>[1]OTCHET!E109+[1]OTCHET!E116+[1]OTCHET!E132+[1]OTCHET!E133</f>
        <v>0</v>
      </c>
      <c r="F32" s="82">
        <f>+G32+H32+I32+J32</f>
        <v>-43422</v>
      </c>
      <c r="G32" s="81">
        <f>[1]OTCHET!G109+[1]OTCHET!G116+[1]OTCHET!G132+[1]OTCHET!G133</f>
        <v>8</v>
      </c>
      <c r="H32" s="80">
        <f>[1]OTCHET!H109+[1]OTCHET!H116+[1]OTCHET!H132+[1]OTCHET!H133</f>
        <v>0</v>
      </c>
      <c r="I32" s="80">
        <f>[1]OTCHET!I109+[1]OTCHET!I116+[1]OTCHET!I132+[1]OTCHET!I133</f>
        <v>-52</v>
      </c>
      <c r="J32" s="79">
        <f>[1]OTCHET!J109+[1]OTCHET!J116+[1]OTCHET!J132+[1]OTCHET!J133</f>
        <v>-43378</v>
      </c>
      <c r="K32" s="204"/>
      <c r="L32" s="204"/>
      <c r="M32" s="204"/>
      <c r="N32" s="177"/>
      <c r="O32" s="78" t="s">
        <v>122</v>
      </c>
      <c r="P32" s="11"/>
      <c r="Q32" s="244"/>
      <c r="R32" s="241"/>
      <c r="S32" s="241"/>
      <c r="T32" s="241"/>
      <c r="U32" s="241"/>
      <c r="V32" s="241"/>
      <c r="W32" s="241"/>
      <c r="X32" s="241"/>
      <c r="Y32" s="241"/>
      <c r="Z32" s="241"/>
    </row>
    <row r="33" spans="1:26" ht="16.5" thickBot="1">
      <c r="A33" s="243">
        <v>51</v>
      </c>
      <c r="B33" s="259" t="s">
        <v>121</v>
      </c>
      <c r="C33" s="260" t="s">
        <v>120</v>
      </c>
      <c r="D33" s="259"/>
      <c r="E33" s="75">
        <f>[1]OTCHET!E120</f>
        <v>0</v>
      </c>
      <c r="F33" s="75">
        <f>+G33+H33+I33+J33</f>
        <v>0</v>
      </c>
      <c r="G33" s="74">
        <f>[1]OTCHET!G120</f>
        <v>0</v>
      </c>
      <c r="H33" s="73">
        <f>[1]OTCHET!H120</f>
        <v>0</v>
      </c>
      <c r="I33" s="73">
        <f>[1]OTCHET!I120</f>
        <v>0</v>
      </c>
      <c r="J33" s="72">
        <f>[1]OTCHET!J120</f>
        <v>0</v>
      </c>
      <c r="K33" s="204"/>
      <c r="L33" s="204"/>
      <c r="M33" s="204"/>
      <c r="N33" s="177"/>
      <c r="O33" s="70" t="s">
        <v>120</v>
      </c>
      <c r="P33" s="11"/>
      <c r="Q33" s="244"/>
      <c r="R33" s="241"/>
      <c r="S33" s="241"/>
      <c r="T33" s="241"/>
      <c r="U33" s="241"/>
      <c r="V33" s="241"/>
      <c r="W33" s="241"/>
      <c r="X33" s="241"/>
      <c r="Y33" s="241"/>
      <c r="Z33" s="241"/>
    </row>
    <row r="34" spans="1:26" ht="16.5" hidden="1" customHeight="1" thickBot="1">
      <c r="A34" s="243">
        <v>52</v>
      </c>
      <c r="B34" s="192"/>
      <c r="C34" s="258"/>
      <c r="D34" s="258"/>
      <c r="E34" s="257"/>
      <c r="F34" s="257">
        <f>+G34+H34+I34+J34</f>
        <v>0</v>
      </c>
      <c r="G34" s="256"/>
      <c r="H34" s="255"/>
      <c r="I34" s="255"/>
      <c r="J34" s="254"/>
      <c r="K34" s="204"/>
      <c r="L34" s="204"/>
      <c r="M34" s="204"/>
      <c r="N34" s="177"/>
      <c r="O34" s="253"/>
      <c r="P34" s="11"/>
      <c r="Q34" s="244"/>
      <c r="R34" s="241"/>
      <c r="S34" s="241"/>
      <c r="T34" s="241"/>
      <c r="U34" s="241"/>
      <c r="V34" s="241"/>
      <c r="W34" s="241"/>
      <c r="X34" s="241"/>
      <c r="Y34" s="241"/>
      <c r="Z34" s="241"/>
    </row>
    <row r="35" spans="1:26" ht="16.5" hidden="1" customHeight="1" thickBot="1">
      <c r="A35" s="243"/>
      <c r="B35" s="252"/>
      <c r="C35" s="252"/>
      <c r="D35" s="252"/>
      <c r="E35" s="251"/>
      <c r="F35" s="251">
        <f>+G35+H35+I35+J35</f>
        <v>0</v>
      </c>
      <c r="G35" s="250"/>
      <c r="H35" s="249"/>
      <c r="I35" s="249"/>
      <c r="J35" s="248"/>
      <c r="K35" s="247"/>
      <c r="L35" s="247"/>
      <c r="M35" s="247"/>
      <c r="N35" s="177"/>
      <c r="O35" s="246"/>
      <c r="P35" s="11"/>
      <c r="Q35" s="244"/>
      <c r="R35" s="241"/>
      <c r="S35" s="241"/>
      <c r="T35" s="241"/>
      <c r="U35" s="241"/>
      <c r="V35" s="241"/>
      <c r="W35" s="241"/>
      <c r="X35" s="241"/>
      <c r="Y35" s="241"/>
      <c r="Z35" s="241"/>
    </row>
    <row r="36" spans="1:26" ht="16.5" thickBot="1">
      <c r="A36" s="243">
        <v>60</v>
      </c>
      <c r="B36" s="113" t="s">
        <v>119</v>
      </c>
      <c r="C36" s="113" t="s">
        <v>118</v>
      </c>
      <c r="D36" s="113"/>
      <c r="E36" s="111">
        <f>+[1]OTCHET!E134</f>
        <v>0</v>
      </c>
      <c r="F36" s="111">
        <f>+G36+H36+I36+J36</f>
        <v>0</v>
      </c>
      <c r="G36" s="110">
        <f>+[1]OTCHET!G134</f>
        <v>0</v>
      </c>
      <c r="H36" s="109">
        <f>+[1]OTCHET!H134</f>
        <v>0</v>
      </c>
      <c r="I36" s="109">
        <f>+[1]OTCHET!I134</f>
        <v>0</v>
      </c>
      <c r="J36" s="108">
        <f>+[1]OTCHET!J134</f>
        <v>0</v>
      </c>
      <c r="K36" s="245"/>
      <c r="L36" s="245"/>
      <c r="M36" s="245"/>
      <c r="N36" s="61"/>
      <c r="O36" s="107" t="s">
        <v>118</v>
      </c>
      <c r="P36" s="11"/>
      <c r="Q36" s="244"/>
      <c r="R36" s="241"/>
      <c r="S36" s="241"/>
      <c r="T36" s="241"/>
      <c r="U36" s="241"/>
      <c r="V36" s="241"/>
      <c r="W36" s="241"/>
      <c r="X36" s="241"/>
      <c r="Y36" s="241"/>
      <c r="Z36" s="241"/>
    </row>
    <row r="37" spans="1:26" ht="15.75">
      <c r="A37" s="243">
        <v>65</v>
      </c>
      <c r="B37" s="106" t="s">
        <v>117</v>
      </c>
      <c r="C37" s="106" t="s">
        <v>116</v>
      </c>
      <c r="D37" s="106"/>
      <c r="E37" s="104">
        <f>[1]OTCHET!E137+[1]OTCHET!E146+[1]OTCHET!E155</f>
        <v>0</v>
      </c>
      <c r="F37" s="104">
        <f>+G37+H37+I37+J37</f>
        <v>0</v>
      </c>
      <c r="G37" s="103">
        <f>[1]OTCHET!G137+[1]OTCHET!G146+[1]OTCHET!G155</f>
        <v>0</v>
      </c>
      <c r="H37" s="102">
        <f>[1]OTCHET!H137+[1]OTCHET!H146+[1]OTCHET!H155</f>
        <v>0</v>
      </c>
      <c r="I37" s="102">
        <f>[1]OTCHET!I137+[1]OTCHET!I146+[1]OTCHET!I155</f>
        <v>0</v>
      </c>
      <c r="J37" s="101">
        <f>[1]OTCHET!J137+[1]OTCHET!J146+[1]OTCHET!J155</f>
        <v>0</v>
      </c>
      <c r="K37" s="242"/>
      <c r="L37" s="242"/>
      <c r="M37" s="242"/>
      <c r="N37" s="61"/>
      <c r="O37" s="100" t="s">
        <v>116</v>
      </c>
      <c r="P37" s="11"/>
      <c r="Q37" s="10"/>
      <c r="R37" s="241"/>
      <c r="S37" s="241"/>
      <c r="T37" s="241"/>
      <c r="U37" s="241"/>
      <c r="V37" s="241"/>
      <c r="W37" s="241"/>
      <c r="X37" s="241"/>
      <c r="Y37" s="241"/>
      <c r="Z37" s="241"/>
    </row>
    <row r="38" spans="1:26" ht="19.5" thickBot="1">
      <c r="A38" s="4">
        <v>70</v>
      </c>
      <c r="B38" s="240" t="s">
        <v>115</v>
      </c>
      <c r="C38" s="139" t="s">
        <v>114</v>
      </c>
      <c r="D38" s="239"/>
      <c r="E38" s="238">
        <f>SUM(E39:E53)-E44-E46-E51-E52</f>
        <v>1229500</v>
      </c>
      <c r="F38" s="238">
        <f>SUM(F39:F53)-F44-F46-F51-F52</f>
        <v>1127004</v>
      </c>
      <c r="G38" s="237">
        <f>SUM(G39:G53)-G44-G46-G51-G52</f>
        <v>847904</v>
      </c>
      <c r="H38" s="236">
        <f>SUM(H39:H53)-H44-H46-H51-H52</f>
        <v>0</v>
      </c>
      <c r="I38" s="236">
        <f>SUM(I39:I53)-I44-I46-I51-I52</f>
        <v>22793</v>
      </c>
      <c r="J38" s="235">
        <f>SUM(J39:J53)-J44-J46-J51-J52</f>
        <v>256307</v>
      </c>
      <c r="K38" s="234">
        <f>SUM(K39:K52)-K44-K46-K51</f>
        <v>0</v>
      </c>
      <c r="L38" s="234">
        <f>SUM(L39:L52)-L44-L46-L51</f>
        <v>0</v>
      </c>
      <c r="M38" s="234">
        <f>SUM(M39:M51)-M44-M50</f>
        <v>0</v>
      </c>
      <c r="N38" s="177"/>
      <c r="O38" s="233" t="s">
        <v>114</v>
      </c>
      <c r="P38" s="53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31" t="s">
        <v>113</v>
      </c>
      <c r="C39" s="232" t="s">
        <v>112</v>
      </c>
      <c r="D39" s="231"/>
      <c r="E39" s="230">
        <f>[1]OTCHET!E182</f>
        <v>722700</v>
      </c>
      <c r="F39" s="230">
        <f>+G39+H39+I39+J39</f>
        <v>661675</v>
      </c>
      <c r="G39" s="229">
        <f>[1]OTCHET!G182</f>
        <v>571529</v>
      </c>
      <c r="H39" s="228">
        <f>[1]OTCHET!H182</f>
        <v>0</v>
      </c>
      <c r="I39" s="228">
        <f>[1]OTCHET!I182</f>
        <v>-85</v>
      </c>
      <c r="J39" s="227">
        <f>[1]OTCHET!J182</f>
        <v>90231</v>
      </c>
      <c r="K39" s="226"/>
      <c r="L39" s="226"/>
      <c r="M39" s="226"/>
      <c r="N39" s="51"/>
      <c r="O39" s="225" t="s">
        <v>112</v>
      </c>
      <c r="P39" s="53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1" t="s">
        <v>111</v>
      </c>
      <c r="C40" s="83" t="s">
        <v>110</v>
      </c>
      <c r="D40" s="91"/>
      <c r="E40" s="82">
        <f>[1]OTCHET!E185</f>
        <v>27000</v>
      </c>
      <c r="F40" s="82">
        <f>+G40+H40+I40+J40</f>
        <v>19092</v>
      </c>
      <c r="G40" s="81">
        <f>[1]OTCHET!G185</f>
        <v>18292</v>
      </c>
      <c r="H40" s="80">
        <f>[1]OTCHET!H185</f>
        <v>0</v>
      </c>
      <c r="I40" s="80">
        <f>[1]OTCHET!I185</f>
        <v>733</v>
      </c>
      <c r="J40" s="79">
        <f>[1]OTCHET!J185</f>
        <v>67</v>
      </c>
      <c r="K40" s="211"/>
      <c r="L40" s="211"/>
      <c r="M40" s="211"/>
      <c r="N40" s="51"/>
      <c r="O40" s="78" t="s">
        <v>110</v>
      </c>
      <c r="P40" s="53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1" t="s">
        <v>109</v>
      </c>
      <c r="C41" s="83" t="s">
        <v>108</v>
      </c>
      <c r="D41" s="91"/>
      <c r="E41" s="82">
        <f>+[1]OTCHET!E191+[1]OTCHET!E197</f>
        <v>188000</v>
      </c>
      <c r="F41" s="82">
        <f>+G41+H41+I41+J41</f>
        <v>166009</v>
      </c>
      <c r="G41" s="81">
        <f>+[1]OTCHET!G191+[1]OTCHET!G197</f>
        <v>0</v>
      </c>
      <c r="H41" s="80">
        <f>+[1]OTCHET!H191+[1]OTCHET!H197</f>
        <v>0</v>
      </c>
      <c r="I41" s="80">
        <f>+[1]OTCHET!I191+[1]OTCHET!I197</f>
        <v>0</v>
      </c>
      <c r="J41" s="79">
        <f>+[1]OTCHET!J191+[1]OTCHET!J197</f>
        <v>166009</v>
      </c>
      <c r="K41" s="211"/>
      <c r="L41" s="211"/>
      <c r="M41" s="211"/>
      <c r="N41" s="51"/>
      <c r="O41" s="78" t="s">
        <v>108</v>
      </c>
      <c r="P41" s="53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1" t="s">
        <v>107</v>
      </c>
      <c r="C42" s="83" t="s">
        <v>106</v>
      </c>
      <c r="D42" s="91"/>
      <c r="E42" s="82">
        <f>+[1]OTCHET!E198+[1]OTCHET!E216+[1]OTCHET!E263</f>
        <v>276800</v>
      </c>
      <c r="F42" s="82">
        <f>+G42+H42+I42+J42</f>
        <v>278822</v>
      </c>
      <c r="G42" s="81">
        <f>+[1]OTCHET!G198+[1]OTCHET!G216+[1]OTCHET!G263</f>
        <v>256677</v>
      </c>
      <c r="H42" s="80">
        <f>+[1]OTCHET!H198+[1]OTCHET!H216+[1]OTCHET!H263</f>
        <v>0</v>
      </c>
      <c r="I42" s="80">
        <f>+[1]OTCHET!I198+[1]OTCHET!I216+[1]OTCHET!I263</f>
        <v>22145</v>
      </c>
      <c r="J42" s="79">
        <f>+[1]OTCHET!J198+[1]OTCHET!J216+[1]OTCHET!J263</f>
        <v>0</v>
      </c>
      <c r="K42" s="211"/>
      <c r="L42" s="211"/>
      <c r="M42" s="211"/>
      <c r="N42" s="51"/>
      <c r="O42" s="78" t="s">
        <v>106</v>
      </c>
      <c r="P42" s="53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19" t="s">
        <v>105</v>
      </c>
      <c r="C43" s="76" t="s">
        <v>104</v>
      </c>
      <c r="D43" s="119"/>
      <c r="E43" s="75">
        <f>+[1]OTCHET!E220+[1]OTCHET!E226+[1]OTCHET!E229+[1]OTCHET!E230+[1]OTCHET!E231+[1]OTCHET!E232+[1]OTCHET!E233</f>
        <v>0</v>
      </c>
      <c r="F43" s="75">
        <f>+G43+H43+I43+J43</f>
        <v>0</v>
      </c>
      <c r="G43" s="74">
        <f>+[1]OTCHET!G220+[1]OTCHET!G226+[1]OTCHET!G229+[1]OTCHET!G230+[1]OTCHET!G231+[1]OTCHET!G232+[1]OTCHET!G233</f>
        <v>0</v>
      </c>
      <c r="H43" s="73">
        <f>+[1]OTCHET!H220+[1]OTCHET!H226+[1]OTCHET!H229+[1]OTCHET!H230+[1]OTCHET!H231+[1]OTCHET!H232+[1]OTCHET!H233</f>
        <v>0</v>
      </c>
      <c r="I43" s="73">
        <f>+[1]OTCHET!I220+[1]OTCHET!I226+[1]OTCHET!I229+[1]OTCHET!I230+[1]OTCHET!I231+[1]OTCHET!I232+[1]OTCHET!I233</f>
        <v>0</v>
      </c>
      <c r="J43" s="72">
        <f>+[1]OTCHET!J220+[1]OTCHET!J226+[1]OTCHET!J229+[1]OTCHET!J230+[1]OTCHET!J231+[1]OTCHET!J232+[1]OTCHET!J233</f>
        <v>0</v>
      </c>
      <c r="K43" s="211"/>
      <c r="L43" s="211"/>
      <c r="M43" s="211"/>
      <c r="N43" s="51"/>
      <c r="O43" s="70" t="s">
        <v>104</v>
      </c>
      <c r="P43" s="53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19" t="s">
        <v>103</v>
      </c>
      <c r="C44" s="219" t="s">
        <v>102</v>
      </c>
      <c r="D44" s="219"/>
      <c r="E44" s="218">
        <f>+[1]OTCHET!E229+[1]OTCHET!E230+[1]OTCHET!E231+[1]OTCHET!E232+[1]OTCHET!E235+[1]OTCHET!E236+[1]OTCHET!E239</f>
        <v>0</v>
      </c>
      <c r="F44" s="218">
        <f>+G44+H44+I44+J44</f>
        <v>0</v>
      </c>
      <c r="G44" s="217">
        <f>+[1]OTCHET!G229+[1]OTCHET!G230+[1]OTCHET!G231+[1]OTCHET!G232+[1]OTCHET!G235+[1]OTCHET!G236+[1]OTCHET!G239</f>
        <v>0</v>
      </c>
      <c r="H44" s="216">
        <f>+[1]OTCHET!H229+[1]OTCHET!H230+[1]OTCHET!H231+[1]OTCHET!H232+[1]OTCHET!H235+[1]OTCHET!H236+[1]OTCHET!H239</f>
        <v>0</v>
      </c>
      <c r="I44" s="215">
        <f>+[1]OTCHET!I229+[1]OTCHET!I230+[1]OTCHET!I231+[1]OTCHET!I232+[1]OTCHET!I235+[1]OTCHET!I236+[1]OTCHET!I239</f>
        <v>0</v>
      </c>
      <c r="J44" s="214">
        <f>+[1]OTCHET!J229+[1]OTCHET!J230+[1]OTCHET!J231+[1]OTCHET!J232+[1]OTCHET!J235+[1]OTCHET!J236+[1]OTCHET!J239</f>
        <v>0</v>
      </c>
      <c r="K44" s="211"/>
      <c r="L44" s="211"/>
      <c r="M44" s="211"/>
      <c r="N44" s="51"/>
      <c r="O44" s="213" t="s">
        <v>102</v>
      </c>
      <c r="P44" s="53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99" t="s">
        <v>101</v>
      </c>
      <c r="C45" s="98" t="s">
        <v>100</v>
      </c>
      <c r="D45" s="99"/>
      <c r="E45" s="224">
        <f>+[1]OTCHET!E247+[1]OTCHET!E248+[1]OTCHET!E249+[1]OTCHET!E250</f>
        <v>0</v>
      </c>
      <c r="F45" s="224">
        <f>+G45+H45+I45+J45</f>
        <v>0</v>
      </c>
      <c r="G45" s="223">
        <f>+[1]OTCHET!G247+[1]OTCHET!G248+[1]OTCHET!G249+[1]OTCHET!G250</f>
        <v>0</v>
      </c>
      <c r="H45" s="222">
        <f>+[1]OTCHET!H247+[1]OTCHET!H248+[1]OTCHET!H249+[1]OTCHET!H250</f>
        <v>0</v>
      </c>
      <c r="I45" s="222">
        <f>+[1]OTCHET!I247+[1]OTCHET!I248+[1]OTCHET!I249+[1]OTCHET!I250</f>
        <v>0</v>
      </c>
      <c r="J45" s="221">
        <f>+[1]OTCHET!J247+[1]OTCHET!J248+[1]OTCHET!J249+[1]OTCHET!J250</f>
        <v>0</v>
      </c>
      <c r="K45" s="211"/>
      <c r="L45" s="211"/>
      <c r="M45" s="211"/>
      <c r="N45" s="51"/>
      <c r="O45" s="220" t="s">
        <v>100</v>
      </c>
      <c r="P45" s="53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19" t="s">
        <v>99</v>
      </c>
      <c r="C46" s="219" t="s">
        <v>98</v>
      </c>
      <c r="D46" s="219"/>
      <c r="E46" s="218">
        <f>+[1]OTCHET!E248</f>
        <v>0</v>
      </c>
      <c r="F46" s="218">
        <f>+G46+H46+I46+J46</f>
        <v>0</v>
      </c>
      <c r="G46" s="217">
        <f>+[1]OTCHET!G248</f>
        <v>0</v>
      </c>
      <c r="H46" s="216">
        <f>+[1]OTCHET!H248</f>
        <v>0</v>
      </c>
      <c r="I46" s="215">
        <f>+[1]OTCHET!I248</f>
        <v>0</v>
      </c>
      <c r="J46" s="214">
        <f>+[1]OTCHET!J248</f>
        <v>0</v>
      </c>
      <c r="K46" s="211"/>
      <c r="L46" s="211"/>
      <c r="M46" s="211"/>
      <c r="N46" s="51"/>
      <c r="O46" s="213" t="s">
        <v>98</v>
      </c>
      <c r="P46" s="53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3" t="s">
        <v>97</v>
      </c>
      <c r="C47" s="83" t="s">
        <v>96</v>
      </c>
      <c r="D47" s="91"/>
      <c r="E47" s="82">
        <f>+[1]OTCHET!E257+[1]OTCHET!E261+[1]OTCHET!E262+[1]OTCHET!E264</f>
        <v>0</v>
      </c>
      <c r="F47" s="82">
        <f>+G47+H47+I47+J47</f>
        <v>0</v>
      </c>
      <c r="G47" s="81">
        <f>+[1]OTCHET!G257+[1]OTCHET!G261+[1]OTCHET!G262+[1]OTCHET!G264</f>
        <v>0</v>
      </c>
      <c r="H47" s="80">
        <f>+[1]OTCHET!H257+[1]OTCHET!H261+[1]OTCHET!H262+[1]OTCHET!H264</f>
        <v>0</v>
      </c>
      <c r="I47" s="80">
        <f>+[1]OTCHET!I257+[1]OTCHET!I261+[1]OTCHET!I262+[1]OTCHET!I264</f>
        <v>0</v>
      </c>
      <c r="J47" s="79">
        <f>+[1]OTCHET!J257+[1]OTCHET!J261+[1]OTCHET!J262+[1]OTCHET!J264</f>
        <v>0</v>
      </c>
      <c r="K47" s="211"/>
      <c r="L47" s="211"/>
      <c r="M47" s="211"/>
      <c r="N47" s="51"/>
      <c r="O47" s="78" t="s">
        <v>96</v>
      </c>
      <c r="P47" s="53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3" t="s">
        <v>95</v>
      </c>
      <c r="C48" s="83" t="s">
        <v>94</v>
      </c>
      <c r="D48" s="91"/>
      <c r="E48" s="82">
        <f>[1]OTCHET!E267+[1]OTCHET!E268+[1]OTCHET!E276+[1]OTCHET!E279</f>
        <v>15000</v>
      </c>
      <c r="F48" s="82">
        <f>+G48+H48+I48+J48</f>
        <v>1406</v>
      </c>
      <c r="G48" s="81">
        <f>[1]OTCHET!G267+[1]OTCHET!G268+[1]OTCHET!G276+[1]OTCHET!G279</f>
        <v>1406</v>
      </c>
      <c r="H48" s="80">
        <f>[1]OTCHET!H267+[1]OTCHET!H268+[1]OTCHET!H276+[1]OTCHET!H279</f>
        <v>0</v>
      </c>
      <c r="I48" s="80">
        <f>[1]OTCHET!I267+[1]OTCHET!I268+[1]OTCHET!I276+[1]OTCHET!I279</f>
        <v>0</v>
      </c>
      <c r="J48" s="79">
        <f>[1]OTCHET!J267+[1]OTCHET!J268+[1]OTCHET!J276+[1]OTCHET!J279</f>
        <v>0</v>
      </c>
      <c r="K48" s="211"/>
      <c r="L48" s="211"/>
      <c r="M48" s="211"/>
      <c r="N48" s="51"/>
      <c r="O48" s="78" t="s">
        <v>94</v>
      </c>
      <c r="P48" s="53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3" t="s">
        <v>93</v>
      </c>
      <c r="C49" s="83" t="s">
        <v>92</v>
      </c>
      <c r="D49" s="83"/>
      <c r="E49" s="82">
        <f>+[1]OTCHET!E280</f>
        <v>0</v>
      </c>
      <c r="F49" s="82">
        <f>+G49+H49+I49+J49</f>
        <v>0</v>
      </c>
      <c r="G49" s="81">
        <f>+[1]OTCHET!G280</f>
        <v>0</v>
      </c>
      <c r="H49" s="80">
        <f>+[1]OTCHET!H280</f>
        <v>0</v>
      </c>
      <c r="I49" s="80">
        <f>+[1]OTCHET!I280</f>
        <v>0</v>
      </c>
      <c r="J49" s="79">
        <f>+[1]OTCHET!J280</f>
        <v>0</v>
      </c>
      <c r="K49" s="211"/>
      <c r="L49" s="211"/>
      <c r="M49" s="211"/>
      <c r="N49" s="51"/>
      <c r="O49" s="78" t="s">
        <v>92</v>
      </c>
      <c r="P49" s="53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19" t="s">
        <v>91</v>
      </c>
      <c r="C50" s="212" t="s">
        <v>90</v>
      </c>
      <c r="D50" s="76"/>
      <c r="E50" s="75">
        <f>+[1]OTCHET!E285</f>
        <v>0</v>
      </c>
      <c r="F50" s="75">
        <f>+G50+H50+I50+J50</f>
        <v>0</v>
      </c>
      <c r="G50" s="74">
        <f>+[1]OTCHET!G285</f>
        <v>0</v>
      </c>
      <c r="H50" s="73">
        <f>+[1]OTCHET!H285</f>
        <v>0</v>
      </c>
      <c r="I50" s="73">
        <f>+[1]OTCHET!I285</f>
        <v>0</v>
      </c>
      <c r="J50" s="72">
        <f>+[1]OTCHET!J285</f>
        <v>0</v>
      </c>
      <c r="K50" s="211"/>
      <c r="L50" s="211"/>
      <c r="M50" s="211"/>
      <c r="N50" s="51"/>
      <c r="O50" s="70" t="s">
        <v>90</v>
      </c>
      <c r="P50" s="53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10" t="s">
        <v>89</v>
      </c>
      <c r="C51" s="210" t="s">
        <v>88</v>
      </c>
      <c r="D51" s="209"/>
      <c r="E51" s="208">
        <f>[1]OTCHET!E286</f>
        <v>0</v>
      </c>
      <c r="F51" s="208">
        <f>+G51+H51+I51+J51</f>
        <v>0</v>
      </c>
      <c r="G51" s="207">
        <f>[1]OTCHET!G286</f>
        <v>0</v>
      </c>
      <c r="H51" s="206">
        <f>[1]OTCHET!H286</f>
        <v>0</v>
      </c>
      <c r="I51" s="206">
        <f>[1]OTCHET!I286</f>
        <v>0</v>
      </c>
      <c r="J51" s="205">
        <f>[1]OTCHET!J286</f>
        <v>0</v>
      </c>
      <c r="K51" s="204"/>
      <c r="L51" s="204"/>
      <c r="M51" s="204"/>
      <c r="N51" s="51"/>
      <c r="O51" s="203" t="s">
        <v>88</v>
      </c>
      <c r="P51" s="53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02" t="s">
        <v>87</v>
      </c>
      <c r="C52" s="201" t="s">
        <v>86</v>
      </c>
      <c r="D52" s="200"/>
      <c r="E52" s="199">
        <f>[1]OTCHET!E288</f>
        <v>0</v>
      </c>
      <c r="F52" s="199">
        <f>+G52+H52+I52+J52</f>
        <v>0</v>
      </c>
      <c r="G52" s="198">
        <f>[1]OTCHET!G288</f>
        <v>0</v>
      </c>
      <c r="H52" s="197">
        <f>[1]OTCHET!H288</f>
        <v>0</v>
      </c>
      <c r="I52" s="197">
        <f>[1]OTCHET!I288</f>
        <v>0</v>
      </c>
      <c r="J52" s="196">
        <f>[1]OTCHET!J288</f>
        <v>0</v>
      </c>
      <c r="K52" s="195"/>
      <c r="L52" s="195"/>
      <c r="M52" s="194"/>
      <c r="N52" s="51"/>
      <c r="O52" s="193" t="s">
        <v>86</v>
      </c>
      <c r="P52" s="53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66">
        <v>127</v>
      </c>
      <c r="B53" s="192" t="s">
        <v>85</v>
      </c>
      <c r="C53" s="192" t="s">
        <v>84</v>
      </c>
      <c r="D53" s="191"/>
      <c r="E53" s="190">
        <f>+[1]OTCHET!E289</f>
        <v>0</v>
      </c>
      <c r="F53" s="190">
        <f>+G53+H53+I53+J53</f>
        <v>0</v>
      </c>
      <c r="G53" s="189">
        <f>+[1]OTCHET!G289</f>
        <v>0</v>
      </c>
      <c r="H53" s="188">
        <f>+[1]OTCHET!H289</f>
        <v>0</v>
      </c>
      <c r="I53" s="188">
        <f>+[1]OTCHET!I289</f>
        <v>0</v>
      </c>
      <c r="J53" s="187">
        <f>+[1]OTCHET!J289</f>
        <v>0</v>
      </c>
      <c r="K53" s="186"/>
      <c r="L53" s="186"/>
      <c r="M53" s="142"/>
      <c r="N53" s="61"/>
      <c r="O53" s="185" t="s">
        <v>84</v>
      </c>
      <c r="P53" s="53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84" t="s">
        <v>83</v>
      </c>
      <c r="C54" s="183" t="s">
        <v>82</v>
      </c>
      <c r="D54" s="183"/>
      <c r="E54" s="182">
        <f>+E55+E56+E60</f>
        <v>29500</v>
      </c>
      <c r="F54" s="182">
        <f>+F55+F56+F60</f>
        <v>256307</v>
      </c>
      <c r="G54" s="181">
        <f>+G55+G56+G60</f>
        <v>0</v>
      </c>
      <c r="H54" s="180">
        <f>+H55+H56+H60</f>
        <v>0</v>
      </c>
      <c r="I54" s="179">
        <f>+I55+I56+I60</f>
        <v>0</v>
      </c>
      <c r="J54" s="178">
        <f>+J55+J56+J60</f>
        <v>256307</v>
      </c>
      <c r="K54" s="58">
        <f>+K55+K56+K59</f>
        <v>0</v>
      </c>
      <c r="L54" s="58">
        <f>+L55+L56+L59</f>
        <v>0</v>
      </c>
      <c r="M54" s="58">
        <f>+M55+M56+M59</f>
        <v>0</v>
      </c>
      <c r="N54" s="177"/>
      <c r="O54" s="176" t="s">
        <v>82</v>
      </c>
      <c r="P54" s="53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99" t="s">
        <v>81</v>
      </c>
      <c r="C55" s="98" t="s">
        <v>80</v>
      </c>
      <c r="D55" s="99"/>
      <c r="E55" s="96">
        <f>+[1]OTCHET!E349+[1]OTCHET!E363+[1]OTCHET!E376</f>
        <v>29500</v>
      </c>
      <c r="F55" s="96">
        <f>+G55+H55+I55+J55</f>
        <v>0</v>
      </c>
      <c r="G55" s="95">
        <f>+[1]OTCHET!G349+[1]OTCHET!G363+[1]OTCHET!G376</f>
        <v>0</v>
      </c>
      <c r="H55" s="94">
        <f>+[1]OTCHET!H349+[1]OTCHET!H363+[1]OTCHET!H376</f>
        <v>0</v>
      </c>
      <c r="I55" s="94">
        <f>+[1]OTCHET!I349+[1]OTCHET!I363+[1]OTCHET!I376</f>
        <v>0</v>
      </c>
      <c r="J55" s="93">
        <f>+[1]OTCHET!J349+[1]OTCHET!J363+[1]OTCHET!J376</f>
        <v>0</v>
      </c>
      <c r="K55" s="142"/>
      <c r="L55" s="142"/>
      <c r="M55" s="142"/>
      <c r="N55" s="61"/>
      <c r="O55" s="92" t="s">
        <v>80</v>
      </c>
      <c r="P55" s="53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1" t="s">
        <v>79</v>
      </c>
      <c r="C56" s="83" t="s">
        <v>78</v>
      </c>
      <c r="D56" s="91"/>
      <c r="E56" s="90">
        <f>+[1]OTCHET!E371+[1]OTCHET!E379+[1]OTCHET!E384+[1]OTCHET!E387+[1]OTCHET!E390+[1]OTCHET!E393+[1]OTCHET!E394+[1]OTCHET!E397+[1]OTCHET!E410+[1]OTCHET!E411+[1]OTCHET!E412+[1]OTCHET!E413+[1]OTCHET!E414</f>
        <v>0</v>
      </c>
      <c r="F56" s="90">
        <f>+G56+H56+I56+J56</f>
        <v>0</v>
      </c>
      <c r="G56" s="89">
        <f>+[1]OTCHET!G371+[1]OTCHET!G379+[1]OTCHET!G384+[1]OTCHET!G387+[1]OTCHET!G390+[1]OTCHET!G393+[1]OTCHET!G394+[1]OTCHET!G397+[1]OTCHET!G410+[1]OTCHET!G411+[1]OTCHET!G412+[1]OTCHET!G413+[1]OTCHET!G414</f>
        <v>0</v>
      </c>
      <c r="H56" s="88">
        <f>+[1]OTCHET!H371+[1]OTCHET!H379+[1]OTCHET!H384+[1]OTCHET!H387+[1]OTCHET!H390+[1]OTCHET!H393+[1]OTCHET!H394+[1]OTCHET!H397+[1]OTCHET!H410+[1]OTCHET!H411+[1]OTCHET!H412+[1]OTCHET!H413+[1]OTCHET!H414</f>
        <v>0</v>
      </c>
      <c r="I56" s="88">
        <f>+[1]OTCHET!I371+[1]OTCHET!I379+[1]OTCHET!I384+[1]OTCHET!I387+[1]OTCHET!I390+[1]OTCHET!I393+[1]OTCHET!I394+[1]OTCHET!I397+[1]OTCHET!I410+[1]OTCHET!I411+[1]OTCHET!I412+[1]OTCHET!I413+[1]OTCHET!I414</f>
        <v>0</v>
      </c>
      <c r="J56" s="87">
        <f>+[1]OTCHET!J371+[1]OTCHET!J379+[1]OTCHET!J384+[1]OTCHET!J387+[1]OTCHET!J390+[1]OTCHET!J393+[1]OTCHET!J394+[1]OTCHET!J397+[1]OTCHET!J410+[1]OTCHET!J411+[1]OTCHET!J412+[1]OTCHET!J413+[1]OTCHET!J414</f>
        <v>0</v>
      </c>
      <c r="K56" s="142"/>
      <c r="L56" s="142"/>
      <c r="M56" s="142"/>
      <c r="N56" s="61"/>
      <c r="O56" s="85" t="s">
        <v>78</v>
      </c>
      <c r="P56" s="53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6" t="s">
        <v>77</v>
      </c>
      <c r="C57" s="76" t="s">
        <v>76</v>
      </c>
      <c r="D57" s="119"/>
      <c r="E57" s="118">
        <f>+[1]OTCHET!E410+[1]OTCHET!E411+[1]OTCHET!E412+[1]OTCHET!E413+[1]OTCHET!E414</f>
        <v>0</v>
      </c>
      <c r="F57" s="118">
        <f>+G57+H57+I57+J57</f>
        <v>0</v>
      </c>
      <c r="G57" s="117">
        <f>+[1]OTCHET!G410+[1]OTCHET!G411+[1]OTCHET!G412+[1]OTCHET!G413+[1]OTCHET!G414</f>
        <v>0</v>
      </c>
      <c r="H57" s="116">
        <f>+[1]OTCHET!H410+[1]OTCHET!H411+[1]OTCHET!H412+[1]OTCHET!H413+[1]OTCHET!H414</f>
        <v>0</v>
      </c>
      <c r="I57" s="116">
        <f>+[1]OTCHET!I410+[1]OTCHET!I411+[1]OTCHET!I412+[1]OTCHET!I413+[1]OTCHET!I414</f>
        <v>0</v>
      </c>
      <c r="J57" s="115">
        <f>+[1]OTCHET!J410+[1]OTCHET!J411+[1]OTCHET!J412+[1]OTCHET!J413+[1]OTCHET!J414</f>
        <v>0</v>
      </c>
      <c r="K57" s="142"/>
      <c r="L57" s="142"/>
      <c r="M57" s="142"/>
      <c r="N57" s="61"/>
      <c r="O57" s="114" t="s">
        <v>76</v>
      </c>
      <c r="P57" s="53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75" t="s">
        <v>75</v>
      </c>
      <c r="C58" s="175" t="s">
        <v>74</v>
      </c>
      <c r="D58" s="174"/>
      <c r="E58" s="173">
        <f>[1]OTCHET!E393</f>
        <v>0</v>
      </c>
      <c r="F58" s="173">
        <f>+G58+H58+I58+J58</f>
        <v>0</v>
      </c>
      <c r="G58" s="172">
        <f>[1]OTCHET!G393</f>
        <v>0</v>
      </c>
      <c r="H58" s="171">
        <f>[1]OTCHET!H393</f>
        <v>0</v>
      </c>
      <c r="I58" s="171">
        <f>[1]OTCHET!I393</f>
        <v>0</v>
      </c>
      <c r="J58" s="170">
        <f>[1]OTCHET!J393</f>
        <v>0</v>
      </c>
      <c r="K58" s="142"/>
      <c r="L58" s="142"/>
      <c r="M58" s="142"/>
      <c r="N58" s="61"/>
      <c r="O58" s="169" t="s">
        <v>74</v>
      </c>
      <c r="P58" s="53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68"/>
      <c r="C59" s="167"/>
      <c r="D59" s="99"/>
      <c r="E59" s="96"/>
      <c r="F59" s="96">
        <f>+G59+H59+I59+J59</f>
        <v>0</v>
      </c>
      <c r="G59" s="95"/>
      <c r="H59" s="94"/>
      <c r="I59" s="94"/>
      <c r="J59" s="93"/>
      <c r="K59" s="142"/>
      <c r="L59" s="142"/>
      <c r="M59" s="142"/>
      <c r="N59" s="61"/>
      <c r="O59" s="92"/>
      <c r="P59" s="53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66">
        <v>162</v>
      </c>
      <c r="B60" s="165" t="s">
        <v>73</v>
      </c>
      <c r="C60" s="106" t="s">
        <v>72</v>
      </c>
      <c r="D60" s="165"/>
      <c r="E60" s="104">
        <f>[1]OTCHET!E400</f>
        <v>0</v>
      </c>
      <c r="F60" s="104">
        <f>+G60+H60+I60+J60</f>
        <v>256307</v>
      </c>
      <c r="G60" s="103">
        <f>[1]OTCHET!G400</f>
        <v>0</v>
      </c>
      <c r="H60" s="102">
        <f>[1]OTCHET!H400</f>
        <v>0</v>
      </c>
      <c r="I60" s="102">
        <f>[1]OTCHET!I400</f>
        <v>0</v>
      </c>
      <c r="J60" s="101">
        <f>[1]OTCHET!J400</f>
        <v>256307</v>
      </c>
      <c r="K60" s="164"/>
      <c r="L60" s="164"/>
      <c r="M60" s="164"/>
      <c r="N60" s="61"/>
      <c r="O60" s="100" t="s">
        <v>72</v>
      </c>
      <c r="P60" s="53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63" t="s">
        <v>71</v>
      </c>
      <c r="C61" s="162" t="s">
        <v>70</v>
      </c>
      <c r="D61" s="161"/>
      <c r="E61" s="160">
        <f>+[1]OTCHET!E240</f>
        <v>0</v>
      </c>
      <c r="F61" s="160">
        <f>+G61+H61+I61+J61</f>
        <v>0</v>
      </c>
      <c r="G61" s="159">
        <f>+[1]OTCHET!G240</f>
        <v>0</v>
      </c>
      <c r="H61" s="158">
        <f>+[1]OTCHET!H240</f>
        <v>0</v>
      </c>
      <c r="I61" s="158">
        <f>+[1]OTCHET!I240</f>
        <v>0</v>
      </c>
      <c r="J61" s="157">
        <f>+[1]OTCHET!J240</f>
        <v>0</v>
      </c>
      <c r="K61" s="156"/>
      <c r="L61" s="156"/>
      <c r="M61" s="156"/>
      <c r="N61" s="61"/>
      <c r="O61" s="155" t="s">
        <v>70</v>
      </c>
      <c r="P61" s="53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54" t="s">
        <v>69</v>
      </c>
      <c r="C62" s="153"/>
      <c r="D62" s="153"/>
      <c r="E62" s="152">
        <f>+E22-E38+E54-E61</f>
        <v>0</v>
      </c>
      <c r="F62" s="152">
        <f>+F22-F38+F54-F61</f>
        <v>58707</v>
      </c>
      <c r="G62" s="151">
        <f>+G22-G38+G54-G61</f>
        <v>69751</v>
      </c>
      <c r="H62" s="150">
        <f>+H22-H38+H54-H61</f>
        <v>0</v>
      </c>
      <c r="I62" s="150">
        <f>+I22-I38+I54-I61</f>
        <v>-11044</v>
      </c>
      <c r="J62" s="149">
        <f>+J22-J38+J54-J61</f>
        <v>0</v>
      </c>
      <c r="K62" s="58">
        <f>+K22-K38+K54</f>
        <v>0</v>
      </c>
      <c r="L62" s="58">
        <f>+L22-L38+L54</f>
        <v>0</v>
      </c>
      <c r="M62" s="58">
        <f>+M22-M38+M54</f>
        <v>0</v>
      </c>
      <c r="N62" s="61"/>
      <c r="O62" s="148"/>
      <c r="P62" s="53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47">
        <f>+IF(+SUM(E$63:J$63)=0,0,"Контрола: дефицит/излишък = финансиране с обратен знак (V. + VІ. = 0)")</f>
        <v>0</v>
      </c>
      <c r="C63" s="146"/>
      <c r="D63" s="146"/>
      <c r="E63" s="145">
        <f>+E$62+E$64</f>
        <v>0</v>
      </c>
      <c r="F63" s="145">
        <f>+F$62+F$64</f>
        <v>0</v>
      </c>
      <c r="G63" s="144">
        <f>+G$62+G$64</f>
        <v>0</v>
      </c>
      <c r="H63" s="144">
        <f>+H$62+H$64</f>
        <v>0</v>
      </c>
      <c r="I63" s="144">
        <f>+I$62+I$64</f>
        <v>0</v>
      </c>
      <c r="J63" s="143">
        <f>+J$62+J$64</f>
        <v>0</v>
      </c>
      <c r="K63" s="142" t="e">
        <f>+K62+K64</f>
        <v>#REF!</v>
      </c>
      <c r="L63" s="142" t="e">
        <f>+L62+L64</f>
        <v>#REF!</v>
      </c>
      <c r="M63" s="142" t="e">
        <f>+M62+M64</f>
        <v>#REF!</v>
      </c>
      <c r="N63" s="61"/>
      <c r="O63" s="141"/>
      <c r="P63" s="53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0" t="s">
        <v>68</v>
      </c>
      <c r="C64" s="139" t="s">
        <v>67</v>
      </c>
      <c r="D64" s="139"/>
      <c r="E64" s="138">
        <f>SUM(+E66+E74+E75+E82+E83+E84+E87+E88+E89+E90+E91+E92+E93)</f>
        <v>0</v>
      </c>
      <c r="F64" s="138">
        <f>SUM(+F66+F74+F75+F82+F83+F84+F87+F88+F89+F90+F91+F92+F93)</f>
        <v>-58707</v>
      </c>
      <c r="G64" s="137">
        <f>SUM(+G66+G74+G75+G82+G83+G84+G87+G88+G89+G90+G91+G92+G93)</f>
        <v>-69751</v>
      </c>
      <c r="H64" s="136">
        <f>SUM(+H66+H74+H75+H82+H83+H84+H87+H88+H89+H90+H91+H92+H93)</f>
        <v>0</v>
      </c>
      <c r="I64" s="136">
        <f>SUM(+I66+I74+I75+I82+I83+I84+I87+I88+I89+I90+I91+I92+I93)</f>
        <v>11044</v>
      </c>
      <c r="J64" s="135">
        <f>SUM(+J66+J74+J75+J82+J83+J84+J87+J88+J89+J90+J91+J92+J93)</f>
        <v>0</v>
      </c>
      <c r="K64" s="134" t="e">
        <f>SUM(+K66+K74+K75+K82+K83+K84+K87+K88+K89+K90+K91+K92+K93)</f>
        <v>#REF!</v>
      </c>
      <c r="L64" s="134" t="e">
        <f>SUM(+L66+L74+L75+L82+L83+L84+L87+L88+L89+L90+L91+L92+L93)</f>
        <v>#REF!</v>
      </c>
      <c r="M64" s="134" t="e">
        <f>SUM(+M66+M74+M75+M82+M83+M84+M87+M88+M89+M90+M91+M93+M94)</f>
        <v>#REF!</v>
      </c>
      <c r="N64" s="61"/>
      <c r="O64" s="133" t="s">
        <v>67</v>
      </c>
      <c r="P64" s="53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32"/>
      <c r="C65" s="132"/>
      <c r="D65" s="132"/>
      <c r="E65" s="131"/>
      <c r="F65" s="130">
        <f>+G65+H65+I65+J65</f>
        <v>0</v>
      </c>
      <c r="G65" s="129"/>
      <c r="H65" s="128"/>
      <c r="I65" s="128"/>
      <c r="J65" s="127"/>
      <c r="K65" s="126"/>
      <c r="L65" s="126"/>
      <c r="M65" s="126"/>
      <c r="N65" s="61"/>
      <c r="O65" s="125"/>
      <c r="P65" s="53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24">
        <v>195</v>
      </c>
      <c r="B66" s="119" t="s">
        <v>66</v>
      </c>
      <c r="C66" s="76" t="s">
        <v>65</v>
      </c>
      <c r="D66" s="119"/>
      <c r="E66" s="118">
        <f>SUM(E67:E73)</f>
        <v>0</v>
      </c>
      <c r="F66" s="118">
        <f>SUM(F67:F73)</f>
        <v>0</v>
      </c>
      <c r="G66" s="117">
        <f>SUM(G67:G73)</f>
        <v>0</v>
      </c>
      <c r="H66" s="116">
        <f>SUM(H67:H73)</f>
        <v>0</v>
      </c>
      <c r="I66" s="116">
        <f>SUM(I67:I73)</f>
        <v>0</v>
      </c>
      <c r="J66" s="115">
        <f>SUM(J67:J73)</f>
        <v>0</v>
      </c>
      <c r="K66" s="123" t="e">
        <f>SUM(K67:K73)</f>
        <v>#REF!</v>
      </c>
      <c r="L66" s="123" t="e">
        <f>SUM(L67:L73)</f>
        <v>#REF!</v>
      </c>
      <c r="M66" s="123" t="e">
        <f>SUM(M67:M73)</f>
        <v>#REF!</v>
      </c>
      <c r="N66" s="61"/>
      <c r="O66" s="114" t="s">
        <v>65</v>
      </c>
      <c r="P66" s="122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7">
        <v>200</v>
      </c>
      <c r="B67" s="113" t="s">
        <v>64</v>
      </c>
      <c r="C67" s="113" t="s">
        <v>63</v>
      </c>
      <c r="D67" s="113"/>
      <c r="E67" s="111">
        <f>+[1]OTCHET!E470+[1]OTCHET!E471+[1]OTCHET!E474+[1]OTCHET!E475+[1]OTCHET!E478+[1]OTCHET!E479+[1]OTCHET!E483</f>
        <v>0</v>
      </c>
      <c r="F67" s="111">
        <f>+G67+H67+I67+J67</f>
        <v>0</v>
      </c>
      <c r="G67" s="110">
        <f>+[1]OTCHET!G470+[1]OTCHET!G471+[1]OTCHET!G474+[1]OTCHET!G475+[1]OTCHET!G478+[1]OTCHET!G479+[1]OTCHET!G483</f>
        <v>0</v>
      </c>
      <c r="H67" s="109">
        <f>+[1]OTCHET!H470+[1]OTCHET!H471+[1]OTCHET!H474+[1]OTCHET!H475+[1]OTCHET!H478+[1]OTCHET!H479+[1]OTCHET!H483</f>
        <v>0</v>
      </c>
      <c r="I67" s="109">
        <f>+[1]OTCHET!I470+[1]OTCHET!I471+[1]OTCHET!I474+[1]OTCHET!I475+[1]OTCHET!I478+[1]OTCHET!I479+[1]OTCHET!I483</f>
        <v>0</v>
      </c>
      <c r="J67" s="108">
        <f>+[1]OTCHET!J470+[1]OTCHET!J471+[1]OTCHET!J474+[1]OTCHET!J475+[1]OTCHET!J478+[1]OTCHET!J479+[1]OTCHET!J483</f>
        <v>0</v>
      </c>
      <c r="K67" s="120" t="e">
        <f>+#REF!+#REF!+#REF!+#REF!+#REF!+#REF!+#REF!</f>
        <v>#REF!</v>
      </c>
      <c r="L67" s="120" t="e">
        <f>+#REF!+#REF!+#REF!+#REF!+#REF!+#REF!+#REF!</f>
        <v>#REF!</v>
      </c>
      <c r="M67" s="120" t="e">
        <f>+#REF!+#REF!+#REF!+#REF!+#REF!+#REF!+#REF!</f>
        <v>#REF!</v>
      </c>
      <c r="N67" s="61"/>
      <c r="O67" s="107" t="s">
        <v>63</v>
      </c>
      <c r="P67" s="69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7">
        <v>205</v>
      </c>
      <c r="B68" s="83" t="s">
        <v>62</v>
      </c>
      <c r="C68" s="83" t="s">
        <v>61</v>
      </c>
      <c r="D68" s="83"/>
      <c r="E68" s="90">
        <f>+[1]OTCHET!E472+[1]OTCHET!E473+[1]OTCHET!E476+[1]OTCHET!E477+[1]OTCHET!E480+[1]OTCHET!E481+[1]OTCHET!E482+[1]OTCHET!E484</f>
        <v>0</v>
      </c>
      <c r="F68" s="90">
        <f>+G68+H68+I68+J68</f>
        <v>0</v>
      </c>
      <c r="G68" s="89">
        <f>+[1]OTCHET!G472+[1]OTCHET!G473+[1]OTCHET!G476+[1]OTCHET!G477+[1]OTCHET!G480+[1]OTCHET!G481+[1]OTCHET!G482+[1]OTCHET!G484</f>
        <v>0</v>
      </c>
      <c r="H68" s="88">
        <f>+[1]OTCHET!H472+[1]OTCHET!H473+[1]OTCHET!H476+[1]OTCHET!H477+[1]OTCHET!H480+[1]OTCHET!H481+[1]OTCHET!H482+[1]OTCHET!H484</f>
        <v>0</v>
      </c>
      <c r="I68" s="88">
        <f>+[1]OTCHET!I472+[1]OTCHET!I473+[1]OTCHET!I476+[1]OTCHET!I477+[1]OTCHET!I480+[1]OTCHET!I481+[1]OTCHET!I482+[1]OTCHET!I484</f>
        <v>0</v>
      </c>
      <c r="J68" s="87">
        <f>+[1]OTCHET!J472+[1]OTCHET!J473+[1]OTCHET!J476+[1]OTCHET!J477+[1]OTCHET!J480+[1]OTCHET!J481+[1]OTCHET!J482+[1]OTCHET!J484</f>
        <v>0</v>
      </c>
      <c r="K68" s="120" t="e">
        <f>+#REF!+#REF!+#REF!+#REF!+#REF!+#REF!+#REF!+#REF!</f>
        <v>#REF!</v>
      </c>
      <c r="L68" s="120" t="e">
        <f>+#REF!+#REF!+#REF!+#REF!+#REF!+#REF!+#REF!+#REF!</f>
        <v>#REF!</v>
      </c>
      <c r="M68" s="120" t="e">
        <f>+#REF!+#REF!+#REF!+#REF!+#REF!+#REF!+#REF!+#REF!</f>
        <v>#REF!</v>
      </c>
      <c r="N68" s="61"/>
      <c r="O68" s="85" t="s">
        <v>61</v>
      </c>
      <c r="P68" s="69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7">
        <v>210</v>
      </c>
      <c r="B69" s="83" t="s">
        <v>60</v>
      </c>
      <c r="C69" s="83" t="s">
        <v>59</v>
      </c>
      <c r="D69" s="83"/>
      <c r="E69" s="90">
        <f>+[1]OTCHET!E485</f>
        <v>0</v>
      </c>
      <c r="F69" s="90">
        <f>+G69+H69+I69+J69</f>
        <v>0</v>
      </c>
      <c r="G69" s="89">
        <f>+[1]OTCHET!G485</f>
        <v>0</v>
      </c>
      <c r="H69" s="88">
        <f>+[1]OTCHET!H485</f>
        <v>0</v>
      </c>
      <c r="I69" s="88">
        <f>+[1]OTCHET!I485</f>
        <v>0</v>
      </c>
      <c r="J69" s="87">
        <f>+[1]OTCHET!J485</f>
        <v>0</v>
      </c>
      <c r="K69" s="120" t="e">
        <f>+#REF!</f>
        <v>#REF!</v>
      </c>
      <c r="L69" s="120" t="e">
        <f>+#REF!</f>
        <v>#REF!</v>
      </c>
      <c r="M69" s="120" t="e">
        <f>+#REF!</f>
        <v>#REF!</v>
      </c>
      <c r="N69" s="61"/>
      <c r="O69" s="85" t="s">
        <v>59</v>
      </c>
      <c r="P69" s="69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7">
        <v>215</v>
      </c>
      <c r="B70" s="83" t="s">
        <v>58</v>
      </c>
      <c r="C70" s="83" t="s">
        <v>57</v>
      </c>
      <c r="D70" s="83"/>
      <c r="E70" s="90">
        <f>+[1]OTCHET!E490</f>
        <v>0</v>
      </c>
      <c r="F70" s="90">
        <f>+G70+H70+I70+J70</f>
        <v>0</v>
      </c>
      <c r="G70" s="89">
        <f>+[1]OTCHET!G490</f>
        <v>0</v>
      </c>
      <c r="H70" s="88">
        <f>+[1]OTCHET!H490</f>
        <v>0</v>
      </c>
      <c r="I70" s="88">
        <f>+[1]OTCHET!I490</f>
        <v>0</v>
      </c>
      <c r="J70" s="87">
        <f>+[1]OTCHET!J490</f>
        <v>0</v>
      </c>
      <c r="K70" s="120" t="e">
        <f>+#REF!</f>
        <v>#REF!</v>
      </c>
      <c r="L70" s="120" t="e">
        <f>+#REF!</f>
        <v>#REF!</v>
      </c>
      <c r="M70" s="120" t="e">
        <f>+#REF!</f>
        <v>#REF!</v>
      </c>
      <c r="N70" s="61"/>
      <c r="O70" s="85" t="s">
        <v>57</v>
      </c>
      <c r="P70" s="69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7">
        <v>220</v>
      </c>
      <c r="B71" s="83" t="s">
        <v>56</v>
      </c>
      <c r="C71" s="83" t="s">
        <v>55</v>
      </c>
      <c r="D71" s="83"/>
      <c r="E71" s="90">
        <f>+[1]OTCHET!E530</f>
        <v>0</v>
      </c>
      <c r="F71" s="90">
        <f>+G71+H71+I71+J71</f>
        <v>0</v>
      </c>
      <c r="G71" s="89">
        <f>+[1]OTCHET!G530</f>
        <v>0</v>
      </c>
      <c r="H71" s="88">
        <f>+[1]OTCHET!H530</f>
        <v>0</v>
      </c>
      <c r="I71" s="88">
        <f>+[1]OTCHET!I530</f>
        <v>0</v>
      </c>
      <c r="J71" s="87">
        <f>+[1]OTCHET!J530</f>
        <v>0</v>
      </c>
      <c r="K71" s="120" t="e">
        <f>+#REF!</f>
        <v>#REF!</v>
      </c>
      <c r="L71" s="120" t="e">
        <f>+#REF!</f>
        <v>#REF!</v>
      </c>
      <c r="M71" s="120" t="e">
        <f>+#REF!</f>
        <v>#REF!</v>
      </c>
      <c r="N71" s="61"/>
      <c r="O71" s="85" t="s">
        <v>55</v>
      </c>
      <c r="P71" s="69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7">
        <v>230</v>
      </c>
      <c r="B72" s="84" t="s">
        <v>54</v>
      </c>
      <c r="C72" s="84" t="s">
        <v>53</v>
      </c>
      <c r="D72" s="84"/>
      <c r="E72" s="90">
        <f>+[1]OTCHET!E569+[1]OTCHET!E570</f>
        <v>0</v>
      </c>
      <c r="F72" s="90">
        <f>+G72+H72+I72+J72</f>
        <v>0</v>
      </c>
      <c r="G72" s="89">
        <f>+[1]OTCHET!G569+[1]OTCHET!G570</f>
        <v>0</v>
      </c>
      <c r="H72" s="88">
        <f>+[1]OTCHET!H569+[1]OTCHET!H570</f>
        <v>0</v>
      </c>
      <c r="I72" s="88">
        <f>+[1]OTCHET!I569+[1]OTCHET!I570</f>
        <v>0</v>
      </c>
      <c r="J72" s="87">
        <f>+[1]OTCHET!J569+[1]OTCHET!J570</f>
        <v>0</v>
      </c>
      <c r="K72" s="120" t="e">
        <f>+#REF!+#REF!</f>
        <v>#REF!</v>
      </c>
      <c r="L72" s="120" t="e">
        <f>+#REF!+#REF!</f>
        <v>#REF!</v>
      </c>
      <c r="M72" s="120" t="e">
        <f>+#REF!+#REF!</f>
        <v>#REF!</v>
      </c>
      <c r="N72" s="61"/>
      <c r="O72" s="85" t="s">
        <v>53</v>
      </c>
      <c r="P72" s="69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7">
        <v>235</v>
      </c>
      <c r="B73" s="121" t="s">
        <v>52</v>
      </c>
      <c r="C73" s="121" t="s">
        <v>51</v>
      </c>
      <c r="D73" s="121"/>
      <c r="E73" s="104">
        <f>+[1]OTCHET!E571+[1]OTCHET!E572+[1]OTCHET!E573</f>
        <v>0</v>
      </c>
      <c r="F73" s="104">
        <f>+G73+H73+I73+J73</f>
        <v>0</v>
      </c>
      <c r="G73" s="103">
        <f>+[1]OTCHET!G571+[1]OTCHET!G572+[1]OTCHET!G573</f>
        <v>0</v>
      </c>
      <c r="H73" s="102">
        <f>+[1]OTCHET!H571+[1]OTCHET!H572+[1]OTCHET!H573</f>
        <v>0</v>
      </c>
      <c r="I73" s="102">
        <f>+[1]OTCHET!I571+[1]OTCHET!I572+[1]OTCHET!I573</f>
        <v>0</v>
      </c>
      <c r="J73" s="101">
        <f>+[1]OTCHET!J571+[1]OTCHET!J572+[1]OTCHET!J573</f>
        <v>0</v>
      </c>
      <c r="K73" s="120" t="e">
        <f>+#REF!+#REF!+#REF!</f>
        <v>#REF!</v>
      </c>
      <c r="L73" s="120" t="e">
        <f>+#REF!+#REF!+#REF!</f>
        <v>#REF!</v>
      </c>
      <c r="M73" s="120" t="e">
        <f>+#REF!+#REF!+#REF!</f>
        <v>#REF!</v>
      </c>
      <c r="N73" s="61"/>
      <c r="O73" s="100" t="s">
        <v>51</v>
      </c>
      <c r="P73" s="69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7">
        <v>240</v>
      </c>
      <c r="B74" s="99" t="s">
        <v>50</v>
      </c>
      <c r="C74" s="98" t="s">
        <v>49</v>
      </c>
      <c r="D74" s="99"/>
      <c r="E74" s="96">
        <f>[1]OTCHET!E449</f>
        <v>0</v>
      </c>
      <c r="F74" s="96">
        <f>+G74+H74+I74+J74</f>
        <v>0</v>
      </c>
      <c r="G74" s="95">
        <f>[1]OTCHET!G449</f>
        <v>0</v>
      </c>
      <c r="H74" s="94">
        <f>[1]OTCHET!H449</f>
        <v>0</v>
      </c>
      <c r="I74" s="94">
        <f>[1]OTCHET!I449</f>
        <v>0</v>
      </c>
      <c r="J74" s="93">
        <f>[1]OTCHET!J449</f>
        <v>0</v>
      </c>
      <c r="K74" s="120" t="e">
        <f>#REF!</f>
        <v>#REF!</v>
      </c>
      <c r="L74" s="120" t="e">
        <f>#REF!</f>
        <v>#REF!</v>
      </c>
      <c r="M74" s="120" t="e">
        <f>#REF!</f>
        <v>#REF!</v>
      </c>
      <c r="N74" s="61"/>
      <c r="O74" s="92" t="s">
        <v>49</v>
      </c>
      <c r="P74" s="69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7">
        <v>245</v>
      </c>
      <c r="B75" s="119" t="s">
        <v>48</v>
      </c>
      <c r="C75" s="76" t="s">
        <v>47</v>
      </c>
      <c r="D75" s="119"/>
      <c r="E75" s="118">
        <f>SUM(E76:E81)</f>
        <v>0</v>
      </c>
      <c r="F75" s="118">
        <f>SUM(F76:F81)</f>
        <v>0</v>
      </c>
      <c r="G75" s="117">
        <f>SUM(G76:G81)</f>
        <v>0</v>
      </c>
      <c r="H75" s="116">
        <f>SUM(H76:H81)</f>
        <v>0</v>
      </c>
      <c r="I75" s="116">
        <f>SUM(I76:I81)</f>
        <v>0</v>
      </c>
      <c r="J75" s="115">
        <f>SUM(J76:J81)</f>
        <v>0</v>
      </c>
      <c r="K75" s="86">
        <f>SUM(K76:K81)</f>
        <v>0</v>
      </c>
      <c r="L75" s="86">
        <f>SUM(L76:L81)</f>
        <v>0</v>
      </c>
      <c r="M75" s="86">
        <f>SUM(M76:M81)</f>
        <v>0</v>
      </c>
      <c r="N75" s="61"/>
      <c r="O75" s="114" t="s">
        <v>47</v>
      </c>
      <c r="P75" s="69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7">
        <v>250</v>
      </c>
      <c r="B76" s="113" t="s">
        <v>46</v>
      </c>
      <c r="C76" s="113" t="s">
        <v>45</v>
      </c>
      <c r="D76" s="113"/>
      <c r="E76" s="111">
        <f>+[1]OTCHET!E454+[1]OTCHET!E457</f>
        <v>0</v>
      </c>
      <c r="F76" s="111">
        <f>+G76+H76+I76+J76</f>
        <v>0</v>
      </c>
      <c r="G76" s="110">
        <f>+[1]OTCHET!G454+[1]OTCHET!G457</f>
        <v>0</v>
      </c>
      <c r="H76" s="109">
        <f>+[1]OTCHET!H454+[1]OTCHET!H457</f>
        <v>0</v>
      </c>
      <c r="I76" s="109">
        <f>+[1]OTCHET!I454+[1]OTCHET!I457</f>
        <v>0</v>
      </c>
      <c r="J76" s="108">
        <f>+[1]OTCHET!J454+[1]OTCHET!J457</f>
        <v>0</v>
      </c>
      <c r="K76" s="86"/>
      <c r="L76" s="86"/>
      <c r="M76" s="86"/>
      <c r="N76" s="61"/>
      <c r="O76" s="107" t="s">
        <v>45</v>
      </c>
      <c r="P76" s="69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7">
        <v>260</v>
      </c>
      <c r="B77" s="83" t="s">
        <v>44</v>
      </c>
      <c r="C77" s="83" t="s">
        <v>43</v>
      </c>
      <c r="D77" s="83"/>
      <c r="E77" s="90">
        <f>+[1]OTCHET!E455+[1]OTCHET!E458</f>
        <v>0</v>
      </c>
      <c r="F77" s="90">
        <f>+G77+H77+I77+J77</f>
        <v>0</v>
      </c>
      <c r="G77" s="89">
        <f>+[1]OTCHET!G455+[1]OTCHET!G458</f>
        <v>0</v>
      </c>
      <c r="H77" s="88">
        <f>+[1]OTCHET!H455+[1]OTCHET!H458</f>
        <v>0</v>
      </c>
      <c r="I77" s="88">
        <f>+[1]OTCHET!I455+[1]OTCHET!I458</f>
        <v>0</v>
      </c>
      <c r="J77" s="87">
        <f>+[1]OTCHET!J455+[1]OTCHET!J458</f>
        <v>0</v>
      </c>
      <c r="K77" s="86"/>
      <c r="L77" s="86"/>
      <c r="M77" s="86"/>
      <c r="N77" s="61"/>
      <c r="O77" s="85" t="s">
        <v>43</v>
      </c>
      <c r="P77" s="69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7">
        <v>265</v>
      </c>
      <c r="B78" s="83" t="s">
        <v>42</v>
      </c>
      <c r="C78" s="83" t="s">
        <v>41</v>
      </c>
      <c r="D78" s="83"/>
      <c r="E78" s="90">
        <f>[1]OTCHET!E459</f>
        <v>0</v>
      </c>
      <c r="F78" s="90">
        <f>+G78+H78+I78+J78</f>
        <v>0</v>
      </c>
      <c r="G78" s="89">
        <f>[1]OTCHET!G459</f>
        <v>0</v>
      </c>
      <c r="H78" s="88">
        <f>[1]OTCHET!H459</f>
        <v>0</v>
      </c>
      <c r="I78" s="88">
        <f>[1]OTCHET!I459</f>
        <v>0</v>
      </c>
      <c r="J78" s="87">
        <f>[1]OTCHET!J459</f>
        <v>0</v>
      </c>
      <c r="K78" s="86"/>
      <c r="L78" s="86"/>
      <c r="M78" s="86"/>
      <c r="N78" s="61"/>
      <c r="O78" s="85" t="s">
        <v>41</v>
      </c>
      <c r="P78" s="69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7"/>
      <c r="B79" s="83"/>
      <c r="C79" s="83"/>
      <c r="D79" s="83"/>
      <c r="E79" s="90"/>
      <c r="F79" s="90">
        <f>+G79+H79+I79+J79</f>
        <v>0</v>
      </c>
      <c r="G79" s="89"/>
      <c r="H79" s="88"/>
      <c r="I79" s="88"/>
      <c r="J79" s="87"/>
      <c r="K79" s="86"/>
      <c r="L79" s="86"/>
      <c r="M79" s="86"/>
      <c r="N79" s="61"/>
      <c r="O79" s="85"/>
      <c r="P79" s="69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7">
        <v>270</v>
      </c>
      <c r="B80" s="83" t="s">
        <v>40</v>
      </c>
      <c r="C80" s="83" t="s">
        <v>39</v>
      </c>
      <c r="D80" s="83"/>
      <c r="E80" s="90">
        <f>+[1]OTCHET!E467</f>
        <v>0</v>
      </c>
      <c r="F80" s="90">
        <f>+G80+H80+I80+J80</f>
        <v>0</v>
      </c>
      <c r="G80" s="89">
        <f>+[1]OTCHET!G467</f>
        <v>0</v>
      </c>
      <c r="H80" s="88">
        <f>+[1]OTCHET!H467</f>
        <v>0</v>
      </c>
      <c r="I80" s="88">
        <f>+[1]OTCHET!I467</f>
        <v>0</v>
      </c>
      <c r="J80" s="87">
        <f>+[1]OTCHET!J467</f>
        <v>0</v>
      </c>
      <c r="K80" s="86"/>
      <c r="L80" s="86"/>
      <c r="M80" s="86"/>
      <c r="N80" s="61"/>
      <c r="O80" s="85" t="s">
        <v>39</v>
      </c>
      <c r="P80" s="69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7">
        <v>275</v>
      </c>
      <c r="B81" s="106" t="s">
        <v>38</v>
      </c>
      <c r="C81" s="106" t="s">
        <v>37</v>
      </c>
      <c r="D81" s="106"/>
      <c r="E81" s="104">
        <f>+[1]OTCHET!E468</f>
        <v>0</v>
      </c>
      <c r="F81" s="104">
        <f>+G81+H81+I81+J81</f>
        <v>0</v>
      </c>
      <c r="G81" s="103">
        <f>+[1]OTCHET!G468</f>
        <v>0</v>
      </c>
      <c r="H81" s="102">
        <f>+[1]OTCHET!H468</f>
        <v>0</v>
      </c>
      <c r="I81" s="102">
        <f>+[1]OTCHET!I468</f>
        <v>0</v>
      </c>
      <c r="J81" s="101">
        <f>+[1]OTCHET!J468</f>
        <v>0</v>
      </c>
      <c r="K81" s="86"/>
      <c r="L81" s="86"/>
      <c r="M81" s="86"/>
      <c r="N81" s="61"/>
      <c r="O81" s="100" t="s">
        <v>37</v>
      </c>
      <c r="P81" s="69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7">
        <v>280</v>
      </c>
      <c r="B82" s="99" t="s">
        <v>36</v>
      </c>
      <c r="C82" s="98" t="s">
        <v>35</v>
      </c>
      <c r="D82" s="99"/>
      <c r="E82" s="96">
        <f>[1]OTCHET!E523</f>
        <v>0</v>
      </c>
      <c r="F82" s="96">
        <f>+G82+H82+I82+J82</f>
        <v>0</v>
      </c>
      <c r="G82" s="95">
        <f>[1]OTCHET!G523</f>
        <v>0</v>
      </c>
      <c r="H82" s="94">
        <f>[1]OTCHET!H523</f>
        <v>0</v>
      </c>
      <c r="I82" s="94">
        <f>[1]OTCHET!I523</f>
        <v>0</v>
      </c>
      <c r="J82" s="93">
        <f>[1]OTCHET!J523</f>
        <v>0</v>
      </c>
      <c r="K82" s="86"/>
      <c r="L82" s="86"/>
      <c r="M82" s="86"/>
      <c r="N82" s="61"/>
      <c r="O82" s="92" t="s">
        <v>35</v>
      </c>
      <c r="P82" s="69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7">
        <v>285</v>
      </c>
      <c r="B83" s="91" t="s">
        <v>34</v>
      </c>
      <c r="C83" s="83" t="s">
        <v>33</v>
      </c>
      <c r="D83" s="91"/>
      <c r="E83" s="90">
        <f>[1]OTCHET!E524</f>
        <v>0</v>
      </c>
      <c r="F83" s="90">
        <f>+G83+H83+I83+J83</f>
        <v>0</v>
      </c>
      <c r="G83" s="89">
        <f>[1]OTCHET!G524</f>
        <v>0</v>
      </c>
      <c r="H83" s="88">
        <f>[1]OTCHET!H524</f>
        <v>0</v>
      </c>
      <c r="I83" s="88">
        <f>[1]OTCHET!I524</f>
        <v>0</v>
      </c>
      <c r="J83" s="87">
        <f>[1]OTCHET!J524</f>
        <v>0</v>
      </c>
      <c r="K83" s="86"/>
      <c r="L83" s="86"/>
      <c r="M83" s="86"/>
      <c r="N83" s="61"/>
      <c r="O83" s="85" t="s">
        <v>33</v>
      </c>
      <c r="P83" s="69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7">
        <v>290</v>
      </c>
      <c r="B84" s="119" t="s">
        <v>32</v>
      </c>
      <c r="C84" s="76" t="s">
        <v>31</v>
      </c>
      <c r="D84" s="119"/>
      <c r="E84" s="118">
        <f>+E85+E86</f>
        <v>0</v>
      </c>
      <c r="F84" s="118">
        <f>+F85+F86</f>
        <v>0</v>
      </c>
      <c r="G84" s="117">
        <f>+G85+G86</f>
        <v>0</v>
      </c>
      <c r="H84" s="116">
        <f>+H85+H86</f>
        <v>0</v>
      </c>
      <c r="I84" s="116">
        <f>+I85+I86</f>
        <v>0</v>
      </c>
      <c r="J84" s="115">
        <f>+J85+J86</f>
        <v>0</v>
      </c>
      <c r="K84" s="86">
        <f>+K85+K86</f>
        <v>0</v>
      </c>
      <c r="L84" s="86">
        <f>+L85+L86</f>
        <v>0</v>
      </c>
      <c r="M84" s="86">
        <f>+M85+M86</f>
        <v>0</v>
      </c>
      <c r="N84" s="61"/>
      <c r="O84" s="114" t="s">
        <v>31</v>
      </c>
      <c r="P84" s="69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7">
        <v>295</v>
      </c>
      <c r="B85" s="113" t="s">
        <v>30</v>
      </c>
      <c r="C85" s="113" t="s">
        <v>29</v>
      </c>
      <c r="D85" s="112"/>
      <c r="E85" s="111">
        <f>+[1]OTCHET!E491+[1]OTCHET!E500+[1]OTCHET!E504+[1]OTCHET!E531</f>
        <v>0</v>
      </c>
      <c r="F85" s="111">
        <f>+G85+H85+I85+J85</f>
        <v>0</v>
      </c>
      <c r="G85" s="110">
        <f>+[1]OTCHET!G491+[1]OTCHET!G500+[1]OTCHET!G504+[1]OTCHET!G531</f>
        <v>0</v>
      </c>
      <c r="H85" s="109">
        <f>+[1]OTCHET!H491+[1]OTCHET!H500+[1]OTCHET!H504+[1]OTCHET!H531</f>
        <v>0</v>
      </c>
      <c r="I85" s="109">
        <f>+[1]OTCHET!I491+[1]OTCHET!I500+[1]OTCHET!I504+[1]OTCHET!I531</f>
        <v>0</v>
      </c>
      <c r="J85" s="108">
        <f>+[1]OTCHET!J491+[1]OTCHET!J500+[1]OTCHET!J504+[1]OTCHET!J531</f>
        <v>0</v>
      </c>
      <c r="K85" s="86"/>
      <c r="L85" s="86"/>
      <c r="M85" s="86"/>
      <c r="N85" s="61"/>
      <c r="O85" s="107" t="s">
        <v>29</v>
      </c>
      <c r="P85" s="69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7">
        <v>300</v>
      </c>
      <c r="B86" s="106" t="s">
        <v>28</v>
      </c>
      <c r="C86" s="106" t="s">
        <v>27</v>
      </c>
      <c r="D86" s="105"/>
      <c r="E86" s="104">
        <f>+[1]OTCHET!E509+[1]OTCHET!E512+[1]OTCHET!E532</f>
        <v>0</v>
      </c>
      <c r="F86" s="104">
        <f>+G86+H86+I86+J86</f>
        <v>0</v>
      </c>
      <c r="G86" s="103">
        <f>+[1]OTCHET!G509+[1]OTCHET!G512+[1]OTCHET!G532</f>
        <v>0</v>
      </c>
      <c r="H86" s="102">
        <f>+[1]OTCHET!H509+[1]OTCHET!H512+[1]OTCHET!H532</f>
        <v>0</v>
      </c>
      <c r="I86" s="102">
        <f>+[1]OTCHET!I509+[1]OTCHET!I512+[1]OTCHET!I532</f>
        <v>0</v>
      </c>
      <c r="J86" s="101">
        <f>+[1]OTCHET!J509+[1]OTCHET!J512+[1]OTCHET!J532</f>
        <v>0</v>
      </c>
      <c r="K86" s="86"/>
      <c r="L86" s="86"/>
      <c r="M86" s="86"/>
      <c r="N86" s="61"/>
      <c r="O86" s="100" t="s">
        <v>27</v>
      </c>
      <c r="P86" s="69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7">
        <v>310</v>
      </c>
      <c r="B87" s="99" t="s">
        <v>26</v>
      </c>
      <c r="C87" s="98" t="s">
        <v>25</v>
      </c>
      <c r="D87" s="97"/>
      <c r="E87" s="96">
        <f>[1]OTCHET!E519</f>
        <v>0</v>
      </c>
      <c r="F87" s="96">
        <f>+G87+H87+I87+J87</f>
        <v>0</v>
      </c>
      <c r="G87" s="95">
        <f>[1]OTCHET!G519</f>
        <v>0</v>
      </c>
      <c r="H87" s="94">
        <f>[1]OTCHET!H519</f>
        <v>0</v>
      </c>
      <c r="I87" s="94">
        <f>[1]OTCHET!I519</f>
        <v>0</v>
      </c>
      <c r="J87" s="93">
        <f>[1]OTCHET!J519</f>
        <v>0</v>
      </c>
      <c r="K87" s="86"/>
      <c r="L87" s="86"/>
      <c r="M87" s="86"/>
      <c r="N87" s="61"/>
      <c r="O87" s="92" t="s">
        <v>25</v>
      </c>
      <c r="P87" s="69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7">
        <v>320</v>
      </c>
      <c r="B88" s="91" t="s">
        <v>24</v>
      </c>
      <c r="C88" s="83" t="s">
        <v>23</v>
      </c>
      <c r="D88" s="91"/>
      <c r="E88" s="90">
        <f>+[1]OTCHET!E555+[1]OTCHET!E556+[1]OTCHET!E557+[1]OTCHET!E558+[1]OTCHET!E559+[1]OTCHET!E560</f>
        <v>0</v>
      </c>
      <c r="F88" s="90">
        <f>+G88+H88+I88+J88</f>
        <v>0</v>
      </c>
      <c r="G88" s="89">
        <f>+[1]OTCHET!G555+[1]OTCHET!G556+[1]OTCHET!G557+[1]OTCHET!G558+[1]OTCHET!G559+[1]OTCHET!G560</f>
        <v>0</v>
      </c>
      <c r="H88" s="88">
        <f>+[1]OTCHET!H555+[1]OTCHET!H556+[1]OTCHET!H557+[1]OTCHET!H558+[1]OTCHET!H559+[1]OTCHET!H560</f>
        <v>0</v>
      </c>
      <c r="I88" s="88">
        <f>+[1]OTCHET!I555+[1]OTCHET!I556+[1]OTCHET!I557+[1]OTCHET!I558+[1]OTCHET!I559+[1]OTCHET!I560</f>
        <v>0</v>
      </c>
      <c r="J88" s="87">
        <f>+[1]OTCHET!J555+[1]OTCHET!J556+[1]OTCHET!J557+[1]OTCHET!J558+[1]OTCHET!J559+[1]OTCHET!J560</f>
        <v>0</v>
      </c>
      <c r="K88" s="86"/>
      <c r="L88" s="86"/>
      <c r="M88" s="86"/>
      <c r="N88" s="61"/>
      <c r="O88" s="85" t="s">
        <v>23</v>
      </c>
      <c r="P88" s="69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7">
        <v>330</v>
      </c>
      <c r="B89" s="84" t="s">
        <v>22</v>
      </c>
      <c r="C89" s="84" t="s">
        <v>21</v>
      </c>
      <c r="D89" s="84"/>
      <c r="E89" s="82">
        <f>+[1]OTCHET!E561+[1]OTCHET!E562+[1]OTCHET!E563+[1]OTCHET!E564+[1]OTCHET!E565+[1]OTCHET!E566+[1]OTCHET!E567</f>
        <v>0</v>
      </c>
      <c r="F89" s="82">
        <f>+G89+H89+I89+J89</f>
        <v>-58707</v>
      </c>
      <c r="G89" s="81">
        <f>+[1]OTCHET!G561+[1]OTCHET!G562+[1]OTCHET!G563+[1]OTCHET!G564+[1]OTCHET!G565+[1]OTCHET!G566+[1]OTCHET!G567</f>
        <v>-56098</v>
      </c>
      <c r="H89" s="80">
        <f>+[1]OTCHET!H561+[1]OTCHET!H562+[1]OTCHET!H563+[1]OTCHET!H564+[1]OTCHET!H565+[1]OTCHET!H566+[1]OTCHET!H567</f>
        <v>0</v>
      </c>
      <c r="I89" s="80">
        <f>+[1]OTCHET!I561+[1]OTCHET!I562+[1]OTCHET!I563+[1]OTCHET!I564+[1]OTCHET!I565+[1]OTCHET!I566+[1]OTCHET!I567</f>
        <v>-2609</v>
      </c>
      <c r="J89" s="79">
        <f>+[1]OTCHET!J561+[1]OTCHET!J562+[1]OTCHET!J563+[1]OTCHET!J564+[1]OTCHET!J565+[1]OTCHET!J566+[1]OTCHET!J567</f>
        <v>0</v>
      </c>
      <c r="K89" s="71"/>
      <c r="L89" s="71"/>
      <c r="M89" s="71"/>
      <c r="N89" s="61"/>
      <c r="O89" s="78" t="s">
        <v>21</v>
      </c>
      <c r="P89" s="69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7">
        <v>335</v>
      </c>
      <c r="B90" s="83" t="s">
        <v>20</v>
      </c>
      <c r="C90" s="83" t="s">
        <v>19</v>
      </c>
      <c r="D90" s="84"/>
      <c r="E90" s="82">
        <f>+[1]OTCHET!E568</f>
        <v>0</v>
      </c>
      <c r="F90" s="82">
        <f>+G90+H90+I90+J90</f>
        <v>0</v>
      </c>
      <c r="G90" s="81">
        <f>+[1]OTCHET!G568</f>
        <v>0</v>
      </c>
      <c r="H90" s="80">
        <f>+[1]OTCHET!H568</f>
        <v>0</v>
      </c>
      <c r="I90" s="80">
        <f>+[1]OTCHET!I568</f>
        <v>0</v>
      </c>
      <c r="J90" s="79">
        <f>+[1]OTCHET!J568</f>
        <v>0</v>
      </c>
      <c r="K90" s="71"/>
      <c r="L90" s="71"/>
      <c r="M90" s="71"/>
      <c r="N90" s="61"/>
      <c r="O90" s="78" t="s">
        <v>19</v>
      </c>
      <c r="P90" s="69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7">
        <v>340</v>
      </c>
      <c r="B91" s="83" t="s">
        <v>18</v>
      </c>
      <c r="C91" s="83" t="s">
        <v>17</v>
      </c>
      <c r="D91" s="83"/>
      <c r="E91" s="82">
        <f>+[1]OTCHET!E575+[1]OTCHET!E576</f>
        <v>0</v>
      </c>
      <c r="F91" s="82">
        <f>+G91+H91+I91+J91</f>
        <v>0</v>
      </c>
      <c r="G91" s="81">
        <f>+[1]OTCHET!G575+[1]OTCHET!G576</f>
        <v>0</v>
      </c>
      <c r="H91" s="80">
        <f>+[1]OTCHET!H575+[1]OTCHET!H576</f>
        <v>0</v>
      </c>
      <c r="I91" s="80">
        <f>+[1]OTCHET!I575+[1]OTCHET!I576</f>
        <v>0</v>
      </c>
      <c r="J91" s="79">
        <f>+[1]OTCHET!J575+[1]OTCHET!J576</f>
        <v>0</v>
      </c>
      <c r="K91" s="71"/>
      <c r="L91" s="71"/>
      <c r="M91" s="71"/>
      <c r="N91" s="61"/>
      <c r="O91" s="78" t="s">
        <v>17</v>
      </c>
      <c r="P91" s="69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7">
        <v>345</v>
      </c>
      <c r="B92" s="83" t="s">
        <v>16</v>
      </c>
      <c r="C92" s="84" t="s">
        <v>15</v>
      </c>
      <c r="D92" s="83"/>
      <c r="E92" s="82">
        <f>+[1]OTCHET!E577+[1]OTCHET!E578</f>
        <v>0</v>
      </c>
      <c r="F92" s="82">
        <f>+G92+H92+I92+J92</f>
        <v>0</v>
      </c>
      <c r="G92" s="81">
        <f>+[1]OTCHET!G577+[1]OTCHET!G578</f>
        <v>0</v>
      </c>
      <c r="H92" s="80">
        <f>+[1]OTCHET!H577+[1]OTCHET!H578</f>
        <v>0</v>
      </c>
      <c r="I92" s="80">
        <f>+[1]OTCHET!I577+[1]OTCHET!I578</f>
        <v>0</v>
      </c>
      <c r="J92" s="79">
        <f>+[1]OTCHET!J577+[1]OTCHET!J578</f>
        <v>0</v>
      </c>
      <c r="K92" s="71"/>
      <c r="L92" s="71"/>
      <c r="M92" s="71"/>
      <c r="N92" s="61"/>
      <c r="O92" s="78" t="s">
        <v>15</v>
      </c>
      <c r="P92" s="69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7">
        <v>350</v>
      </c>
      <c r="B93" s="76" t="s">
        <v>14</v>
      </c>
      <c r="C93" s="76" t="s">
        <v>13</v>
      </c>
      <c r="D93" s="76"/>
      <c r="E93" s="75">
        <f>[1]OTCHET!E579</f>
        <v>0</v>
      </c>
      <c r="F93" s="75">
        <f>+G93+H93+I93+J93</f>
        <v>0</v>
      </c>
      <c r="G93" s="74">
        <f>[1]OTCHET!G579</f>
        <v>-13653</v>
      </c>
      <c r="H93" s="73">
        <f>[1]OTCHET!H579</f>
        <v>0</v>
      </c>
      <c r="I93" s="73">
        <f>[1]OTCHET!I579</f>
        <v>13653</v>
      </c>
      <c r="J93" s="72">
        <f>[1]OTCHET!J579</f>
        <v>0</v>
      </c>
      <c r="K93" s="71"/>
      <c r="L93" s="71"/>
      <c r="M93" s="71"/>
      <c r="N93" s="61"/>
      <c r="O93" s="70" t="s">
        <v>13</v>
      </c>
      <c r="P93" s="69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68">
        <v>355</v>
      </c>
      <c r="B94" s="67" t="s">
        <v>12</v>
      </c>
      <c r="C94" s="67" t="s">
        <v>11</v>
      </c>
      <c r="D94" s="67"/>
      <c r="E94" s="66">
        <f>+[1]OTCHET!E582</f>
        <v>0</v>
      </c>
      <c r="F94" s="66">
        <f>+G94+H94+I94+J94</f>
        <v>0</v>
      </c>
      <c r="G94" s="65">
        <f>+[1]OTCHET!G582</f>
        <v>-11467</v>
      </c>
      <c r="H94" s="64">
        <f>+[1]OTCHET!H582</f>
        <v>0</v>
      </c>
      <c r="I94" s="64">
        <f>+[1]OTCHET!I582</f>
        <v>11467</v>
      </c>
      <c r="J94" s="63">
        <f>+[1]OTCHET!J582</f>
        <v>0</v>
      </c>
      <c r="K94" s="62"/>
      <c r="L94" s="62"/>
      <c r="M94" s="62"/>
      <c r="N94" s="61"/>
      <c r="O94" s="60" t="s">
        <v>11</v>
      </c>
      <c r="P94" s="59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0" t="s">
        <v>10</v>
      </c>
      <c r="C95" s="50"/>
      <c r="D95" s="50"/>
      <c r="E95" s="57"/>
      <c r="F95" s="57"/>
      <c r="G95" s="57"/>
      <c r="H95" s="57"/>
      <c r="I95" s="57"/>
      <c r="J95" s="57"/>
      <c r="K95" s="58"/>
      <c r="L95" s="58"/>
      <c r="M95" s="58"/>
      <c r="N95" s="54"/>
      <c r="O95" s="50"/>
      <c r="P95" s="53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0" t="s">
        <v>9</v>
      </c>
      <c r="C96" s="50"/>
      <c r="D96" s="50"/>
      <c r="E96" s="57"/>
      <c r="F96" s="57"/>
      <c r="G96" s="57"/>
      <c r="H96" s="57"/>
      <c r="I96" s="57"/>
      <c r="J96" s="57"/>
      <c r="K96" s="58"/>
      <c r="L96" s="58"/>
      <c r="M96" s="58"/>
      <c r="N96" s="54"/>
      <c r="O96" s="50"/>
      <c r="P96" s="53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0" t="s">
        <v>7</v>
      </c>
      <c r="C97" s="50"/>
      <c r="D97" s="50"/>
      <c r="E97" s="57"/>
      <c r="F97" s="57"/>
      <c r="G97" s="57"/>
      <c r="H97" s="57"/>
      <c r="I97" s="57"/>
      <c r="J97" s="56"/>
      <c r="K97" s="55"/>
      <c r="L97" s="55"/>
      <c r="M97" s="55"/>
      <c r="N97" s="54"/>
      <c r="O97" s="50"/>
      <c r="P97" s="53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5" t="s">
        <v>6</v>
      </c>
      <c r="C98" s="52"/>
      <c r="D98" s="52"/>
      <c r="E98" s="57"/>
      <c r="F98" s="57"/>
      <c r="G98" s="57"/>
      <c r="H98" s="57"/>
      <c r="I98" s="57"/>
      <c r="J98" s="56"/>
      <c r="K98" s="55"/>
      <c r="L98" s="55"/>
      <c r="M98" s="55"/>
      <c r="N98" s="54"/>
      <c r="O98" s="52"/>
      <c r="P98" s="53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5"/>
      <c r="C99" s="45"/>
      <c r="D99" s="45"/>
      <c r="E99" s="48"/>
      <c r="F99" s="48"/>
      <c r="G99" s="48"/>
      <c r="H99" s="48"/>
      <c r="I99" s="48"/>
      <c r="J99" s="48"/>
      <c r="K99" s="47"/>
      <c r="L99" s="47"/>
      <c r="M99" s="47"/>
      <c r="N99" s="51"/>
      <c r="O99" s="45"/>
      <c r="P99" s="11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2" t="s">
        <v>8</v>
      </c>
      <c r="C100" s="52"/>
      <c r="D100" s="52"/>
      <c r="E100" s="48"/>
      <c r="F100" s="48"/>
      <c r="G100" s="48"/>
      <c r="H100" s="48"/>
      <c r="I100" s="48"/>
      <c r="J100" s="48"/>
      <c r="K100" s="46"/>
      <c r="L100" s="46"/>
      <c r="M100" s="46"/>
      <c r="N100" s="51"/>
      <c r="O100" s="52"/>
      <c r="P100" s="11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0" t="s">
        <v>7</v>
      </c>
      <c r="C101" s="50"/>
      <c r="D101" s="50"/>
      <c r="E101" s="48"/>
      <c r="F101" s="49"/>
      <c r="G101" s="49"/>
      <c r="H101" s="49"/>
      <c r="I101" s="48"/>
      <c r="J101" s="48"/>
      <c r="K101" s="47"/>
      <c r="L101" s="47"/>
      <c r="M101" s="47"/>
      <c r="N101" s="51"/>
      <c r="O101" s="50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5" t="s">
        <v>6</v>
      </c>
      <c r="C102" s="45"/>
      <c r="D102" s="45"/>
      <c r="E102" s="48"/>
      <c r="F102" s="49"/>
      <c r="G102" s="49"/>
      <c r="H102" s="49"/>
      <c r="I102" s="48"/>
      <c r="J102" s="48"/>
      <c r="K102" s="47"/>
      <c r="L102" s="47"/>
      <c r="M102" s="46"/>
      <c r="N102" s="13"/>
      <c r="O102" s="45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4">
        <f>+IF(+SUM(E$63:J$63)=0,0,"Контрола: дефицит/излишък = финансиране с обратен знак (V. + VІ. = 0)")</f>
        <v>0</v>
      </c>
      <c r="C103" s="43"/>
      <c r="D103" s="43"/>
      <c r="E103" s="42">
        <f>+E$62+E$64</f>
        <v>0</v>
      </c>
      <c r="F103" s="42">
        <f>+F$62+F$64</f>
        <v>0</v>
      </c>
      <c r="G103" s="41">
        <f>+G$62+G$64</f>
        <v>0</v>
      </c>
      <c r="H103" s="41">
        <f>+H$62+H$64</f>
        <v>0</v>
      </c>
      <c r="I103" s="41">
        <f>+I$62+I$64</f>
        <v>0</v>
      </c>
      <c r="J103" s="41">
        <f>+J$62+J$64</f>
        <v>0</v>
      </c>
      <c r="K103" s="14"/>
      <c r="L103" s="14"/>
      <c r="M103" s="14"/>
      <c r="N103" s="13"/>
      <c r="O103" s="22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2"/>
      <c r="C104" s="22"/>
      <c r="D104" s="22"/>
      <c r="E104" s="39"/>
      <c r="F104" s="38"/>
      <c r="G104" s="37"/>
      <c r="H104" s="16"/>
      <c r="I104" s="16"/>
      <c r="J104" s="5"/>
      <c r="K104" s="14"/>
      <c r="L104" s="14"/>
      <c r="M104" s="14"/>
      <c r="N104" s="13"/>
      <c r="O104" s="22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6" t="str">
        <f>+[1]OTCHET!H593</f>
        <v>fso@cem.bg</v>
      </c>
      <c r="C105" s="22"/>
      <c r="D105" s="22"/>
      <c r="E105" s="35"/>
      <c r="F105" s="34"/>
      <c r="G105" s="33" t="str">
        <f>+[1]OTCHET!E593</f>
        <v>02/9708833</v>
      </c>
      <c r="H105" s="33" t="str">
        <f>+[1]OTCHET!F593</f>
        <v>02/9714448</v>
      </c>
      <c r="I105" s="24"/>
      <c r="J105" s="32">
        <f>+[1]OTCHET!B593</f>
        <v>9112015</v>
      </c>
      <c r="K105" s="14"/>
      <c r="L105" s="14"/>
      <c r="M105" s="14"/>
      <c r="N105" s="13"/>
      <c r="O105" s="22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1" t="s">
        <v>5</v>
      </c>
      <c r="C106" s="30"/>
      <c r="D106" s="30"/>
      <c r="E106" s="29"/>
      <c r="F106" s="29"/>
      <c r="G106" s="28" t="s">
        <v>4</v>
      </c>
      <c r="H106" s="28"/>
      <c r="I106" s="27"/>
      <c r="J106" s="26" t="s">
        <v>3</v>
      </c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5" t="s">
        <v>2</v>
      </c>
      <c r="C107" s="4"/>
      <c r="D107" s="4"/>
      <c r="E107" s="16"/>
      <c r="F107" s="21"/>
      <c r="G107" s="16"/>
      <c r="H107" s="16"/>
      <c r="I107" s="16"/>
      <c r="J107" s="16"/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4"/>
      <c r="C108" s="23"/>
      <c r="D108" s="22"/>
      <c r="E108" s="15" t="str">
        <f>+[1]OTCHET!D591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0" t="s">
        <v>1</v>
      </c>
      <c r="C111" s="22"/>
      <c r="D111" s="22"/>
      <c r="E111" s="21"/>
      <c r="F111" s="21"/>
      <c r="G111" s="16"/>
      <c r="H111" s="20" t="s">
        <v>0</v>
      </c>
      <c r="I111" s="19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+[1]OTCHET!G588</f>
        <v>Спаска Янева</v>
      </c>
      <c r="F112" s="15"/>
      <c r="G112" s="17"/>
      <c r="H112" s="16"/>
      <c r="I112" s="15" t="str">
        <f>+[1]OTCHET!G591</f>
        <v>Георги Лозанов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E17:E18"/>
    <mergeCell ref="F17:F18"/>
    <mergeCell ref="I112:J112"/>
    <mergeCell ref="E112:F112"/>
    <mergeCell ref="G106:H106"/>
    <mergeCell ref="E108:F108"/>
  </mergeCells>
  <conditionalFormatting sqref="G105:H105 B105">
    <cfRule type="cellIs" dxfId="16" priority="17" stopIfTrue="1" operator="equal">
      <formula>0</formula>
    </cfRule>
  </conditionalFormatting>
  <conditionalFormatting sqref="I112 E108">
    <cfRule type="cellIs" dxfId="15" priority="16" stopIfTrue="1" operator="equal">
      <formula>0</formula>
    </cfRule>
  </conditionalFormatting>
  <conditionalFormatting sqref="J105">
    <cfRule type="cellIs" dxfId="14" priority="15" stopIfTrue="1" operator="equal">
      <formula>0</formula>
    </cfRule>
  </conditionalFormatting>
  <conditionalFormatting sqref="E112:F112">
    <cfRule type="cellIs" dxfId="13" priority="14" stopIfTrue="1" operator="equal">
      <formula>0</formula>
    </cfRule>
  </conditionalFormatting>
  <conditionalFormatting sqref="E15">
    <cfRule type="cellIs" dxfId="12" priority="9" stopIfTrue="1" operator="equal">
      <formula>98</formula>
    </cfRule>
    <cfRule type="cellIs" dxfId="11" priority="10" stopIfTrue="1" operator="equal">
      <formula>96</formula>
    </cfRule>
    <cfRule type="cellIs" dxfId="10" priority="11" stopIfTrue="1" operator="equal">
      <formula>42</formula>
    </cfRule>
    <cfRule type="cellIs" dxfId="9" priority="12" stopIfTrue="1" operator="equal">
      <formula>97</formula>
    </cfRule>
    <cfRule type="cellIs" dxfId="8" priority="13" stopIfTrue="1" operator="equal">
      <formula>33</formula>
    </cfRule>
  </conditionalFormatting>
  <conditionalFormatting sqref="F15">
    <cfRule type="cellIs" dxfId="7" priority="4" stopIfTrue="1" operator="equal">
      <formula>"Чужди средства"</formula>
    </cfRule>
    <cfRule type="cellIs" dxfId="6" priority="5" stopIfTrue="1" operator="equal">
      <formula>"СЕС - ДМП"</formula>
    </cfRule>
    <cfRule type="cellIs" dxfId="5" priority="6" stopIfTrue="1" operator="equal">
      <formula>"СЕС - РА"</formula>
    </cfRule>
    <cfRule type="cellIs" dxfId="4" priority="7" stopIfTrue="1" operator="equal">
      <formula>"СЕС - ДЕС"</formula>
    </cfRule>
    <cfRule type="cellIs" dxfId="3" priority="8" stopIfTrue="1" operator="equal">
      <formula>"СЕС - КСФ"</formula>
    </cfRule>
  </conditionalFormatting>
  <conditionalFormatting sqref="B103">
    <cfRule type="cellIs" dxfId="2" priority="3" stopIfTrue="1" operator="notEqual">
      <formula>0</formula>
    </cfRule>
  </conditionalFormatting>
  <conditionalFormatting sqref="E63:J63">
    <cfRule type="cellIs" dxfId="1" priority="2" stopIfTrue="1" operator="notEqual">
      <formula>0</formula>
    </cfRule>
  </conditionalFormatting>
  <conditionalFormatting sqref="E103:J103">
    <cfRule type="cellIs" dxfId="0" priority="1" stopIfTrue="1" operator="notEqual">
      <formula>0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:G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2016-03-17T12:11:17Z</dcterms:created>
  <dcterms:modified xsi:type="dcterms:W3CDTF">2016-03-17T12:11:51Z</dcterms:modified>
</cp:coreProperties>
</file>