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OTCHET-agregirani pokazateli" sheetId="1" r:id="rId1"/>
  </sheets>
  <externalReferences>
    <externalReference r:id="rId2"/>
  </externalReferences>
  <definedNames>
    <definedName name="Date">[1]list!$B$715:$B$726</definedName>
    <definedName name="EBK_DEIN">[1]list!$B$11:$B$276</definedName>
    <definedName name="EBK_DEIN2">[1]list!$B$11:$C$276</definedName>
    <definedName name="OP_LIST">[1]list!$A$282:$A$305</definedName>
    <definedName name="OP_LIST2">[1]list!$A$282:$B$305</definedName>
    <definedName name="PRBK">[1]list!$A$311:$B$712</definedName>
    <definedName name="_xlnm.Print_Area" localSheetId="0">'OTCHET-agregirani pokazateli'!$B$8:$O$113</definedName>
    <definedName name="_xlnm.Print_Titles" localSheetId="0">'OTCHET-agregirani pokazateli'!$17:$20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pokazateli'!$B$1:$N$114</definedName>
    <definedName name="Z_D568CAA1_2ECB_11D7_B07A_00010309AF38_.wvu.Rows" localSheetId="0" hidden="1">'OTCHET-agregirani pokazateli'!$55:$55,'OTCHET-agregirani pokazateli'!$62:$62,'OTCHET-agregirani pokazateli'!#REF!,'OTCHET-agregirani pokazateli'!#REF!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H22" s="1"/>
  <c r="I23"/>
  <c r="J23"/>
  <c r="J22" s="1"/>
  <c r="F24"/>
  <c r="K25"/>
  <c r="K22" s="1"/>
  <c r="K64" s="1"/>
  <c r="L25"/>
  <c r="L22" s="1"/>
  <c r="L64" s="1"/>
  <c r="M25"/>
  <c r="M22" s="1"/>
  <c r="M64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H25" s="1"/>
  <c r="I30"/>
  <c r="J30"/>
  <c r="J25" s="1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40"/>
  <c r="E39" s="1"/>
  <c r="E38" s="1"/>
  <c r="G40"/>
  <c r="F40" s="1"/>
  <c r="H40"/>
  <c r="H39" s="1"/>
  <c r="H38" s="1"/>
  <c r="I40"/>
  <c r="I39" s="1"/>
  <c r="I38" s="1"/>
  <c r="J40"/>
  <c r="J39" s="1"/>
  <c r="J38" s="1"/>
  <c r="E41"/>
  <c r="G41"/>
  <c r="F41" s="1"/>
  <c r="H41"/>
  <c r="I41"/>
  <c r="J41"/>
  <c r="E42"/>
  <c r="G42"/>
  <c r="F42" s="1"/>
  <c r="H42"/>
  <c r="I42"/>
  <c r="J42"/>
  <c r="E43"/>
  <c r="G43"/>
  <c r="F43" s="1"/>
  <c r="H43"/>
  <c r="I43"/>
  <c r="J43"/>
  <c r="E44"/>
  <c r="G44"/>
  <c r="F44" s="1"/>
  <c r="H44"/>
  <c r="I44"/>
  <c r="J44"/>
  <c r="E45"/>
  <c r="G45"/>
  <c r="F45" s="1"/>
  <c r="H45"/>
  <c r="I45"/>
  <c r="J45"/>
  <c r="E46"/>
  <c r="G46"/>
  <c r="F46" s="1"/>
  <c r="H46"/>
  <c r="I46"/>
  <c r="J46"/>
  <c r="E47"/>
  <c r="G47"/>
  <c r="F47" s="1"/>
  <c r="H47"/>
  <c r="I47"/>
  <c r="J47"/>
  <c r="E48"/>
  <c r="G48"/>
  <c r="F48" s="1"/>
  <c r="H48"/>
  <c r="I48"/>
  <c r="J48"/>
  <c r="E49"/>
  <c r="G49"/>
  <c r="F49" s="1"/>
  <c r="H49"/>
  <c r="I49"/>
  <c r="J49"/>
  <c r="E50"/>
  <c r="G50"/>
  <c r="F50" s="1"/>
  <c r="H50"/>
  <c r="I50"/>
  <c r="J50"/>
  <c r="E51"/>
  <c r="G51"/>
  <c r="F51" s="1"/>
  <c r="H51"/>
  <c r="I51"/>
  <c r="J51"/>
  <c r="E52"/>
  <c r="G52"/>
  <c r="F52" s="1"/>
  <c r="H52"/>
  <c r="I52"/>
  <c r="J52"/>
  <c r="E53"/>
  <c r="G53"/>
  <c r="F53" s="1"/>
  <c r="H53"/>
  <c r="I53"/>
  <c r="J53"/>
  <c r="E54"/>
  <c r="G54"/>
  <c r="F54" s="1"/>
  <c r="H54"/>
  <c r="I54"/>
  <c r="J54"/>
  <c r="E55"/>
  <c r="G55"/>
  <c r="F55" s="1"/>
  <c r="H55"/>
  <c r="I55"/>
  <c r="J55"/>
  <c r="K56"/>
  <c r="L56"/>
  <c r="M56"/>
  <c r="E57"/>
  <c r="E56" s="1"/>
  <c r="G57"/>
  <c r="G56" s="1"/>
  <c r="H57"/>
  <c r="H56" s="1"/>
  <c r="I57"/>
  <c r="I56" s="1"/>
  <c r="J57"/>
  <c r="J56" s="1"/>
  <c r="E58"/>
  <c r="G58"/>
  <c r="F58" s="1"/>
  <c r="H58"/>
  <c r="I58"/>
  <c r="J58"/>
  <c r="E59"/>
  <c r="G59"/>
  <c r="F59" s="1"/>
  <c r="H59"/>
  <c r="I59"/>
  <c r="J59"/>
  <c r="E60"/>
  <c r="G60"/>
  <c r="F60" s="1"/>
  <c r="H60"/>
  <c r="I60"/>
  <c r="J60"/>
  <c r="F61"/>
  <c r="E62"/>
  <c r="G62"/>
  <c r="H62"/>
  <c r="F62" s="1"/>
  <c r="I62"/>
  <c r="J62"/>
  <c r="E63"/>
  <c r="G63"/>
  <c r="H63"/>
  <c r="F63" s="1"/>
  <c r="I63"/>
  <c r="J63"/>
  <c r="F67"/>
  <c r="E69"/>
  <c r="E68" s="1"/>
  <c r="G69"/>
  <c r="G68" s="1"/>
  <c r="H69"/>
  <c r="H68" s="1"/>
  <c r="I69"/>
  <c r="I68" s="1"/>
  <c r="J69"/>
  <c r="J68" s="1"/>
  <c r="K69"/>
  <c r="K68" s="1"/>
  <c r="L69"/>
  <c r="L68" s="1"/>
  <c r="M69"/>
  <c r="M68" s="1"/>
  <c r="E70"/>
  <c r="G70"/>
  <c r="F70" s="1"/>
  <c r="H70"/>
  <c r="I70"/>
  <c r="J70"/>
  <c r="K70"/>
  <c r="L70"/>
  <c r="M70"/>
  <c r="E71"/>
  <c r="G71"/>
  <c r="H71"/>
  <c r="F71" s="1"/>
  <c r="I71"/>
  <c r="J71"/>
  <c r="K71"/>
  <c r="L71"/>
  <c r="M71"/>
  <c r="E72"/>
  <c r="G72"/>
  <c r="F72" s="1"/>
  <c r="H72"/>
  <c r="I72"/>
  <c r="J72"/>
  <c r="K72"/>
  <c r="L72"/>
  <c r="M72"/>
  <c r="E73"/>
  <c r="G73"/>
  <c r="H73"/>
  <c r="F73" s="1"/>
  <c r="I73"/>
  <c r="J73"/>
  <c r="K73"/>
  <c r="L73"/>
  <c r="M73"/>
  <c r="E74"/>
  <c r="G74"/>
  <c r="F74" s="1"/>
  <c r="H74"/>
  <c r="I74"/>
  <c r="J74"/>
  <c r="K74"/>
  <c r="L74"/>
  <c r="M74"/>
  <c r="E75"/>
  <c r="G75"/>
  <c r="H75"/>
  <c r="F75" s="1"/>
  <c r="I75"/>
  <c r="J75"/>
  <c r="K75"/>
  <c r="L75"/>
  <c r="M75"/>
  <c r="E76"/>
  <c r="G76"/>
  <c r="F76" s="1"/>
  <c r="H76"/>
  <c r="I76"/>
  <c r="J76"/>
  <c r="K76"/>
  <c r="L76"/>
  <c r="M76"/>
  <c r="K77"/>
  <c r="L77"/>
  <c r="M77"/>
  <c r="E78"/>
  <c r="E77" s="1"/>
  <c r="G78"/>
  <c r="G77" s="1"/>
  <c r="H78"/>
  <c r="I78"/>
  <c r="I77" s="1"/>
  <c r="J78"/>
  <c r="E79"/>
  <c r="G79"/>
  <c r="F79" s="1"/>
  <c r="H79"/>
  <c r="I79"/>
  <c r="J79"/>
  <c r="E80"/>
  <c r="G80"/>
  <c r="F80" s="1"/>
  <c r="H80"/>
  <c r="I80"/>
  <c r="J80"/>
  <c r="F81"/>
  <c r="E82"/>
  <c r="G82"/>
  <c r="H82"/>
  <c r="H77" s="1"/>
  <c r="I82"/>
  <c r="J82"/>
  <c r="J77" s="1"/>
  <c r="E83"/>
  <c r="G83"/>
  <c r="H83"/>
  <c r="F83" s="1"/>
  <c r="I83"/>
  <c r="J83"/>
  <c r="E84"/>
  <c r="G84"/>
  <c r="H84"/>
  <c r="F84" s="1"/>
  <c r="I84"/>
  <c r="J84"/>
  <c r="E85"/>
  <c r="G85"/>
  <c r="H85"/>
  <c r="F85" s="1"/>
  <c r="I85"/>
  <c r="J85"/>
  <c r="H86"/>
  <c r="J86"/>
  <c r="K86"/>
  <c r="L86"/>
  <c r="M86"/>
  <c r="E87"/>
  <c r="E86" s="1"/>
  <c r="G87"/>
  <c r="G86" s="1"/>
  <c r="H87"/>
  <c r="I87"/>
  <c r="I86" s="1"/>
  <c r="J87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E95"/>
  <c r="G95"/>
  <c r="F95" s="1"/>
  <c r="H95"/>
  <c r="I95"/>
  <c r="J95"/>
  <c r="E96"/>
  <c r="G96"/>
  <c r="F96" s="1"/>
  <c r="H96"/>
  <c r="I96"/>
  <c r="J96"/>
  <c r="B107"/>
  <c r="G107"/>
  <c r="H107"/>
  <c r="J107"/>
  <c r="E110"/>
  <c r="E114"/>
  <c r="I114"/>
  <c r="L66" l="1"/>
  <c r="M66"/>
  <c r="K66"/>
  <c r="I66"/>
  <c r="G66"/>
  <c r="M65"/>
  <c r="K65"/>
  <c r="J64"/>
  <c r="H64"/>
  <c r="E64"/>
  <c r="J66"/>
  <c r="H66"/>
  <c r="E66"/>
  <c r="F39"/>
  <c r="F38" s="1"/>
  <c r="L65"/>
  <c r="I22"/>
  <c r="I64" s="1"/>
  <c r="G22"/>
  <c r="F87"/>
  <c r="F86" s="1"/>
  <c r="F78"/>
  <c r="F77" s="1"/>
  <c r="F57"/>
  <c r="F56" s="1"/>
  <c r="G39"/>
  <c r="G38" s="1"/>
  <c r="F26"/>
  <c r="F25" s="1"/>
  <c r="F23"/>
  <c r="F22" s="1"/>
  <c r="F64" s="1"/>
  <c r="F82"/>
  <c r="F69"/>
  <c r="F68" s="1"/>
  <c r="F66" s="1"/>
  <c r="F65" l="1"/>
  <c r="F105"/>
  <c r="H65"/>
  <c r="H105"/>
  <c r="I65"/>
  <c r="I105"/>
  <c r="E65"/>
  <c r="E105"/>
  <c r="J65"/>
  <c r="J105"/>
  <c r="G64"/>
  <c r="G65" l="1"/>
  <c r="G105"/>
  <c r="B65"/>
  <c r="B105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<sst xmlns="http://schemas.openxmlformats.org/spreadsheetml/2006/main" count="247" uniqueCount="175">
  <si>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</si>
  <si>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</si>
  <si>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</si>
  <si>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</si>
  <si>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</si>
  <si>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</si>
  <si>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</si>
  <si>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</si>
  <si>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</si>
  <si>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</si>
  <si>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</si>
  <si>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</si>
  <si>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</si>
  <si>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</si>
  <si>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</si>
  <si>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</si>
  <si>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</si>
  <si>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</si>
  <si>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</si>
  <si>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</si>
  <si>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</si>
  <si>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</si>
  <si>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</si>
  <si>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</si>
  <si>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</si>
  <si>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</si>
  <si>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</si>
  <si>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</si>
  <si>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</si>
  <si>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</si>
  <si>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</si>
  <si>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</si>
  <si>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</si>
  <si>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</si>
  <si>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</si>
  <si>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</si>
  <si>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</si>
  <si>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</si>
  <si>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</si>
  <si>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</si>
  <si>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</si>
  <si>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</si>
  <si>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</si>
  <si>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</si>
  <si>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</si>
  <si>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</si>
  <si>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</si>
  <si>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</si>
  <si>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</si>
  <si>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</si>
  <si>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</si>
  <si>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</si>
  <si>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</si>
  <si>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</si>
  <si>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</si>
  <si>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</si>
  <si>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</si>
  <si>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</si>
  <si>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</si>
  <si>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</si>
  <si>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</si>
  <si>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</si>
  <si>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</si>
  <si>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</si>
  <si>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</si>
  <si>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</si>
  <si>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</si>
  <si>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</si>
  <si>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</si>
  <si>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</si>
  <si>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</si>
  <si>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</si>
  <si>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</si>
  <si>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</si>
  <si>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</si>
  <si>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</si>
  <si>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</si>
  <si>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</si>
  <si>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</si>
  <si>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</si>
  <si>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</si>
  <si>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</si>
  <si>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</si>
  <si>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</si>
  <si>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</si>
  <si>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</si>
  <si>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</si>
  <si>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</si>
  <si>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</si>
  <si>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</si>
  <si>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</si>
  <si>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</si>
  <si>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</si>
  <si>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</si>
  <si>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</si>
  <si>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</si>
  <si>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</si>
  <si>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</si>
  <si>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</si>
  <si>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</si>
  <si>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</si>
  <si>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</si>
  <si>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</si>
  <si>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</si>
  <si>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</si>
  <si>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</si>
  <si>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</si>
  <si>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</si>
  <si>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</si>
  <si>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</si>
  <si>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</si>
  <si>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</si>
  <si>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</si>
  <si>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</si>
  <si>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</si>
  <si>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</si>
  <si>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</si>
  <si>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</si>
  <si>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</si>
  <si>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</si>
  <si>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</si>
  <si>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</si>
  <si>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</si>
  <si>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</si>
  <si>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</si>
  <si>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</si>
  <si>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</si>
  <si>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</si>
  <si>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</si>
  <si>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</si>
  <si>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</si>
  <si>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</si>
  <si>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</si>
  <si>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</si>
  <si>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</si>
  <si>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</si>
  <si>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</si>
  <si>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</si>
  <si>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</si>
  <si>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</si>
  <si>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</si>
  <si>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</si>
  <si>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</si>
  <si>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</si>
  <si>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</si>
  <si>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</si>
  <si>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</si>
  <si>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</si>
  <si>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</si>
  <si>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</si>
  <si>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</si>
  <si>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</si>
  <si>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</si>
  <si>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</si>
  <si>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</si>
  <si>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</si>
  <si>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</si>
  <si>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</si>
  <si>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</si>
  <si>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</si>
  <si>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</si>
  <si>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</si>
  <si>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</si>
  <si>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</si>
  <si>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</si>
  <si>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2018 г.</t>
  </si>
  <si>
    <t>Годишен         уточнен план                           2018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</si>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</sst>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57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0" xfId="4" applyFont="1" applyFill="1" applyBorder="1" applyProtection="1"/>
    <xf numFmtId="0" fontId="5" fillId="3" borderId="7" xfId="0" applyFont="1" applyFill="1" applyBorder="1" applyAlignment="1" applyProtection="1">
      <alignment horizontal="left"/>
    </xf>
    <xf numFmtId="1" fontId="6" fillId="0" borderId="8" xfId="0" applyNumberFormat="1" applyFont="1" applyBorder="1" applyProtection="1"/>
    <xf numFmtId="1" fontId="6" fillId="0" borderId="9" xfId="0" applyNumberFormat="1" applyFont="1" applyBorder="1" applyProtection="1"/>
    <xf numFmtId="1" fontId="6" fillId="3" borderId="8" xfId="0" applyNumberFormat="1" applyFont="1" applyFill="1" applyBorder="1" applyProtection="1"/>
    <xf numFmtId="1" fontId="6" fillId="3" borderId="10" xfId="0" applyNumberFormat="1" applyFont="1" applyFill="1" applyBorder="1" applyProtection="1"/>
    <xf numFmtId="0" fontId="5" fillId="3" borderId="11" xfId="0" applyFont="1" applyFill="1" applyBorder="1" applyAlignment="1" applyProtection="1">
      <alignment horizontal="left"/>
    </xf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9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27" fillId="5" borderId="66" xfId="2" applyNumberFormat="1" applyFont="1" applyFill="1" applyBorder="1" applyAlignment="1" applyProtection="1">
      <alignment horizontal="right" vertical="center"/>
    </xf>
    <xf numFmtId="3" fontId="27" fillId="5" borderId="67" xfId="2" applyNumberFormat="1" applyFont="1" applyFill="1" applyBorder="1" applyAlignment="1" applyProtection="1">
      <alignment horizontal="right" vertical="center"/>
    </xf>
    <xf numFmtId="3" fontId="27" fillId="5" borderId="68" xfId="2" applyNumberFormat="1" applyFont="1" applyFill="1" applyBorder="1" applyAlignment="1" applyProtection="1">
      <alignment horizontal="right" vertical="center"/>
    </xf>
    <xf numFmtId="3" fontId="27" fillId="5" borderId="69" xfId="2" applyNumberFormat="1" applyFont="1" applyFill="1" applyBorder="1" applyAlignment="1" applyProtection="1">
      <alignment horizontal="right" vertical="center"/>
    </xf>
    <xf numFmtId="0" fontId="5" fillId="3" borderId="70" xfId="0" quotePrefix="1" applyFont="1" applyFill="1" applyBorder="1" applyAlignment="1" applyProtection="1">
      <alignment horizontal="left"/>
    </xf>
    <xf numFmtId="0" fontId="5" fillId="3" borderId="67" xfId="0" applyFont="1" applyFill="1" applyBorder="1" applyAlignment="1" applyProtection="1">
      <alignment horizontal="left"/>
    </xf>
    <xf numFmtId="0" fontId="5" fillId="5" borderId="71" xfId="0" applyFont="1" applyFill="1" applyBorder="1" applyAlignment="1" applyProtection="1">
      <alignment horizontal="left"/>
    </xf>
    <xf numFmtId="3" fontId="27" fillId="5" borderId="72" xfId="2" applyNumberFormat="1" applyFont="1" applyFill="1" applyBorder="1" applyAlignment="1" applyProtection="1">
      <alignment horizontal="right" vertical="center"/>
    </xf>
    <xf numFmtId="3" fontId="27" fillId="5" borderId="73" xfId="2" applyNumberFormat="1" applyFont="1" applyFill="1" applyBorder="1" applyAlignment="1" applyProtection="1">
      <alignment horizontal="right" vertical="center"/>
    </xf>
    <xf numFmtId="3" fontId="27" fillId="5" borderId="74" xfId="2" applyNumberFormat="1" applyFont="1" applyFill="1" applyBorder="1" applyAlignment="1" applyProtection="1">
      <alignment horizontal="right" vertical="center"/>
    </xf>
    <xf numFmtId="3" fontId="27" fillId="5" borderId="75" xfId="2" applyNumberFormat="1" applyFont="1" applyFill="1" applyBorder="1" applyAlignment="1" applyProtection="1">
      <alignment horizontal="right" vertical="center"/>
    </xf>
    <xf numFmtId="0" fontId="5" fillId="3" borderId="76" xfId="0" quotePrefix="1" applyFont="1" applyFill="1" applyBorder="1" applyAlignment="1" applyProtection="1">
      <alignment horizontal="left"/>
    </xf>
    <xf numFmtId="0" fontId="5" fillId="3" borderId="73" xfId="0" applyFont="1" applyFill="1" applyBorder="1" applyAlignment="1" applyProtection="1">
      <alignment horizontal="left"/>
    </xf>
    <xf numFmtId="0" fontId="5" fillId="5" borderId="77" xfId="0" applyFont="1" applyFill="1" applyBorder="1" applyAlignment="1" applyProtection="1">
      <alignment horizontal="left"/>
    </xf>
    <xf numFmtId="1" fontId="6" fillId="0" borderId="78" xfId="0" applyNumberFormat="1" applyFont="1" applyBorder="1" applyAlignment="1" applyProtection="1"/>
    <xf numFmtId="3" fontId="27" fillId="5" borderId="79" xfId="2" applyNumberFormat="1" applyFont="1" applyFill="1" applyBorder="1" applyAlignment="1" applyProtection="1">
      <alignment horizontal="right" vertical="center"/>
    </xf>
    <xf numFmtId="3" fontId="27" fillId="5" borderId="80" xfId="2" applyNumberFormat="1" applyFont="1" applyFill="1" applyBorder="1" applyAlignment="1" applyProtection="1">
      <alignment horizontal="right" vertical="center"/>
    </xf>
    <xf numFmtId="3" fontId="27" fillId="5" borderId="81" xfId="2" applyNumberFormat="1" applyFont="1" applyFill="1" applyBorder="1" applyAlignment="1" applyProtection="1">
      <alignment horizontal="right" vertical="center"/>
    </xf>
    <xf numFmtId="3" fontId="27" fillId="5" borderId="82" xfId="2" applyNumberFormat="1" applyFont="1" applyFill="1" applyBorder="1" applyAlignment="1" applyProtection="1">
      <alignment horizontal="right" vertical="center"/>
    </xf>
    <xf numFmtId="0" fontId="5" fillId="3" borderId="83" xfId="0" quotePrefix="1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0" fontId="5" fillId="5" borderId="84" xfId="0" applyFont="1" applyFill="1" applyBorder="1" applyAlignment="1" applyProtection="1">
      <alignment horizontal="left"/>
    </xf>
    <xf numFmtId="3" fontId="7" fillId="3" borderId="85" xfId="0" applyNumberFormat="1" applyFont="1" applyFill="1" applyBorder="1" applyAlignment="1" applyProtection="1">
      <alignment horizontal="center"/>
    </xf>
    <xf numFmtId="3" fontId="5" fillId="3" borderId="86" xfId="0" applyNumberFormat="1" applyFont="1" applyFill="1" applyBorder="1" applyAlignment="1" applyProtection="1"/>
    <xf numFmtId="3" fontId="5" fillId="3" borderId="87" xfId="0" applyNumberFormat="1" applyFont="1" applyFill="1" applyBorder="1" applyAlignment="1" applyProtection="1"/>
    <xf numFmtId="3" fontId="5" fillId="3" borderId="88" xfId="0" applyNumberFormat="1" applyFont="1" applyFill="1" applyBorder="1" applyAlignment="1" applyProtection="1"/>
    <xf numFmtId="3" fontId="5" fillId="3" borderId="89" xfId="0" applyNumberFormat="1" applyFont="1" applyFill="1" applyBorder="1" applyAlignment="1" applyProtection="1"/>
    <xf numFmtId="0" fontId="5" fillId="3" borderId="89" xfId="0" quotePrefix="1" applyFont="1" applyFill="1" applyBorder="1" applyAlignment="1" applyProtection="1">
      <alignment horizontal="left"/>
    </xf>
    <xf numFmtId="0" fontId="5" fillId="3" borderId="89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6" fillId="12" borderId="47" xfId="0" applyNumberFormat="1" applyFont="1" applyFill="1" applyBorder="1" applyAlignment="1" applyProtection="1"/>
    <xf numFmtId="3" fontId="6" fillId="12" borderId="46" xfId="0" applyNumberFormat="1" applyFont="1" applyFill="1" applyBorder="1" applyAlignment="1" applyProtection="1"/>
    <xf numFmtId="3" fontId="6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8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90" xfId="0" applyNumberFormat="1" applyFont="1" applyFill="1" applyBorder="1" applyAlignment="1" applyProtection="1">
      <alignment horizontal="center"/>
    </xf>
    <xf numFmtId="1" fontId="6" fillId="0" borderId="8" xfId="0" applyNumberFormat="1" applyFont="1" applyBorder="1" applyAlignment="1" applyProtection="1"/>
    <xf numFmtId="3" fontId="5" fillId="3" borderId="91" xfId="0" applyNumberFormat="1" applyFont="1" applyFill="1" applyBorder="1" applyAlignment="1" applyProtection="1"/>
    <xf numFmtId="3" fontId="5" fillId="3" borderId="90" xfId="0" applyNumberFormat="1" applyFont="1" applyFill="1" applyBorder="1" applyAlignment="1" applyProtection="1"/>
    <xf numFmtId="3" fontId="5" fillId="3" borderId="92" xfId="0" applyNumberFormat="1" applyFont="1" applyFill="1" applyBorder="1" applyAlignment="1" applyProtection="1"/>
    <xf numFmtId="3" fontId="5" fillId="3" borderId="93" xfId="0" applyNumberFormat="1" applyFont="1" applyFill="1" applyBorder="1" applyAlignment="1" applyProtection="1"/>
    <xf numFmtId="0" fontId="5" fillId="3" borderId="93" xfId="0" applyFont="1" applyFill="1" applyBorder="1" applyAlignment="1" applyProtection="1">
      <alignment horizontal="left"/>
    </xf>
    <xf numFmtId="3" fontId="7" fillId="3" borderId="94" xfId="0" applyNumberFormat="1" applyFont="1" applyFill="1" applyBorder="1" applyAlignment="1" applyProtection="1">
      <alignment horizontal="center"/>
    </xf>
    <xf numFmtId="3" fontId="5" fillId="3" borderId="95" xfId="0" applyNumberFormat="1" applyFont="1" applyFill="1" applyBorder="1" applyAlignment="1" applyProtection="1"/>
    <xf numFmtId="3" fontId="5" fillId="3" borderId="94" xfId="0" applyNumberFormat="1" applyFont="1" applyFill="1" applyBorder="1" applyAlignment="1" applyProtection="1"/>
    <xf numFmtId="3" fontId="5" fillId="3" borderId="96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97" xfId="0" applyFont="1" applyFill="1" applyBorder="1" applyAlignment="1" applyProtection="1">
      <alignment horizontal="left"/>
    </xf>
    <xf numFmtId="0" fontId="5" fillId="3" borderId="98" xfId="0" applyFont="1" applyFill="1" applyBorder="1" applyAlignment="1" applyProtection="1">
      <alignment horizontal="left"/>
    </xf>
    <xf numFmtId="0" fontId="25" fillId="3" borderId="98" xfId="0" applyFont="1" applyFill="1" applyBorder="1" applyAlignment="1" applyProtection="1">
      <alignment horizontal="left"/>
    </xf>
    <xf numFmtId="0" fontId="5" fillId="3" borderId="99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41" xfId="0" applyNumberFormat="1" applyFont="1" applyFill="1" applyBorder="1" applyAlignment="1" applyProtection="1"/>
    <xf numFmtId="0" fontId="5" fillId="3" borderId="100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101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102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93" xfId="0" applyNumberFormat="1" applyFont="1" applyBorder="1" applyAlignment="1" applyProtection="1"/>
    <xf numFmtId="3" fontId="5" fillId="3" borderId="103" xfId="0" applyNumberFormat="1" applyFont="1" applyFill="1" applyBorder="1" applyAlignment="1" applyProtection="1"/>
    <xf numFmtId="3" fontId="5" fillId="3" borderId="85" xfId="0" applyNumberFormat="1" applyFont="1" applyFill="1" applyBorder="1" applyAlignment="1" applyProtection="1"/>
    <xf numFmtId="3" fontId="5" fillId="3" borderId="104" xfId="0" applyNumberFormat="1" applyFont="1" applyFill="1" applyBorder="1" applyAlignment="1" applyProtection="1"/>
    <xf numFmtId="3" fontId="5" fillId="3" borderId="105" xfId="0" applyNumberFormat="1" applyFont="1" applyFill="1" applyBorder="1" applyAlignment="1" applyProtection="1"/>
    <xf numFmtId="0" fontId="5" fillId="3" borderId="105" xfId="0" applyFont="1" applyFill="1" applyBorder="1" applyAlignment="1" applyProtection="1">
      <alignment horizontal="left"/>
    </xf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106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95" xfId="0" applyFont="1" applyFill="1" applyBorder="1" applyAlignment="1" applyProtection="1">
      <alignment horizontal="center"/>
    </xf>
    <xf numFmtId="0" fontId="6" fillId="3" borderId="94" xfId="0" applyFont="1" applyFill="1" applyBorder="1" applyAlignment="1" applyProtection="1">
      <alignment horizontal="center"/>
    </xf>
    <xf numFmtId="0" fontId="6" fillId="3" borderId="96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8" borderId="42" xfId="2" applyFont="1" applyFill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107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90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108" xfId="2" applyFont="1" applyFill="1" applyBorder="1" applyAlignment="1" applyProtection="1">
      <alignment horizontal="left" vertical="center"/>
    </xf>
    <xf numFmtId="0" fontId="10" fillId="8" borderId="109" xfId="0" applyFont="1" applyFill="1" applyBorder="1" applyAlignment="1" applyProtection="1">
      <alignment horizontal="left" vertical="center"/>
    </xf>
    <xf numFmtId="0" fontId="10" fillId="8" borderId="109" xfId="2" applyFont="1" applyFill="1" applyBorder="1" applyAlignment="1" applyProtection="1">
      <alignment horizontal="left" vertical="center"/>
    </xf>
    <xf numFmtId="0" fontId="10" fillId="8" borderId="110" xfId="0" applyFont="1" applyFill="1" applyBorder="1" applyAlignment="1" applyProtection="1">
      <alignment horizontal="left" vertical="center"/>
    </xf>
    <xf numFmtId="0" fontId="28" fillId="8" borderId="93" xfId="0" applyFont="1" applyFill="1" applyBorder="1" applyAlignment="1" applyProtection="1">
      <alignment horizontal="center" vertical="center" wrapText="1"/>
    </xf>
    <xf numFmtId="0" fontId="29" fillId="8" borderId="93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111" xfId="0" applyNumberFormat="1" applyFont="1" applyFill="1" applyBorder="1" applyProtection="1"/>
    <xf numFmtId="0" fontId="6" fillId="3" borderId="106" xfId="0" applyFont="1" applyFill="1" applyBorder="1" applyAlignment="1" applyProtection="1">
      <alignment horizontal="right"/>
    </xf>
    <xf numFmtId="0" fontId="6" fillId="3" borderId="106" xfId="0" applyFont="1" applyFill="1" applyBorder="1" applyProtection="1"/>
    <xf numFmtId="0" fontId="5" fillId="3" borderId="106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106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0" fillId="4" borderId="4" xfId="2" applyNumberFormat="1" applyFont="1" applyFill="1" applyBorder="1" applyAlignment="1" applyProtection="1">
      <alignment horizontal="center" vertical="center"/>
    </xf>
    <xf numFmtId="0" fontId="31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2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3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107" xfId="2" applyNumberFormat="1" applyFont="1" applyFill="1" applyBorder="1" applyAlignment="1" applyProtection="1">
      <alignment horizontal="center" vertical="center"/>
    </xf>
    <xf numFmtId="1" fontId="34" fillId="5" borderId="112" xfId="2" applyNumberFormat="1" applyFont="1" applyFill="1" applyBorder="1" applyAlignment="1" applyProtection="1">
      <alignment horizontal="center" vertical="center"/>
    </xf>
    <xf numFmtId="167" fontId="32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2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113" xfId="0" applyFont="1" applyBorder="1" applyProtection="1"/>
    <xf numFmtId="0" fontId="4" fillId="14" borderId="114" xfId="0" applyFont="1" applyFill="1" applyBorder="1" applyProtection="1"/>
    <xf numFmtId="0" fontId="4" fillId="14" borderId="115" xfId="0" applyFont="1" applyFill="1" applyBorder="1" applyProtection="1"/>
    <xf numFmtId="0" fontId="35" fillId="14" borderId="115" xfId="0" quotePrefix="1" applyFont="1" applyFill="1" applyBorder="1" applyAlignment="1" applyProtection="1">
      <alignment horizontal="left"/>
    </xf>
    <xf numFmtId="0" fontId="22" fillId="14" borderId="116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8/4400_08/B1_2018_8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43343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1">
          <cell r="E91">
            <v>1200000</v>
          </cell>
          <cell r="G91">
            <v>616943</v>
          </cell>
          <cell r="H91">
            <v>0</v>
          </cell>
          <cell r="I91">
            <v>3275</v>
          </cell>
          <cell r="J91">
            <v>1308</v>
          </cell>
        </row>
        <row r="95">
          <cell r="E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109">
          <cell r="E109">
            <v>0</v>
          </cell>
          <cell r="G109">
            <v>301580</v>
          </cell>
          <cell r="H109">
            <v>0</v>
          </cell>
          <cell r="I109">
            <v>0</v>
          </cell>
          <cell r="J109">
            <v>6122</v>
          </cell>
        </row>
        <row r="113">
          <cell r="E113">
            <v>0</v>
          </cell>
          <cell r="G113">
            <v>1215</v>
          </cell>
          <cell r="H113">
            <v>0</v>
          </cell>
          <cell r="I113">
            <v>0</v>
          </cell>
          <cell r="J113">
            <v>-7430</v>
          </cell>
        </row>
        <row r="122">
          <cell r="E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6"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3">
          <cell r="E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  <row r="152">
          <cell r="E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</row>
        <row r="161">
          <cell r="E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88">
          <cell r="E188">
            <v>851200</v>
          </cell>
          <cell r="G188">
            <v>437725</v>
          </cell>
          <cell r="H188">
            <v>0</v>
          </cell>
          <cell r="I188">
            <v>-249</v>
          </cell>
          <cell r="J188">
            <v>70477</v>
          </cell>
        </row>
        <row r="191">
          <cell r="E191">
            <v>57000</v>
          </cell>
          <cell r="G191">
            <v>31062</v>
          </cell>
          <cell r="H191">
            <v>0</v>
          </cell>
          <cell r="I191">
            <v>2421</v>
          </cell>
          <cell r="J191">
            <v>319</v>
          </cell>
        </row>
        <row r="197">
          <cell r="E197">
            <v>219000</v>
          </cell>
          <cell r="G197">
            <v>0</v>
          </cell>
          <cell r="H197">
            <v>0</v>
          </cell>
          <cell r="I197">
            <v>0</v>
          </cell>
          <cell r="J197">
            <v>128755</v>
          </cell>
        </row>
        <row r="205">
          <cell r="E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E206">
            <v>318400</v>
          </cell>
          <cell r="G206">
            <v>198402</v>
          </cell>
          <cell r="H206">
            <v>0</v>
          </cell>
          <cell r="I206">
            <v>6063</v>
          </cell>
          <cell r="J206">
            <v>0</v>
          </cell>
        </row>
        <row r="224">
          <cell r="E224">
            <v>6000</v>
          </cell>
          <cell r="G224">
            <v>2750</v>
          </cell>
          <cell r="H224">
            <v>0</v>
          </cell>
          <cell r="I224">
            <v>425</v>
          </cell>
          <cell r="J224">
            <v>0</v>
          </cell>
        </row>
        <row r="228">
          <cell r="E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</row>
        <row r="234">
          <cell r="E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0">
          <cell r="E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E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4">
          <cell r="E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</row>
        <row r="245">
          <cell r="E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9">
          <cell r="E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</row>
        <row r="250">
          <cell r="E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7">
          <cell r="E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71">
          <cell r="E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6000</v>
          </cell>
          <cell r="G273">
            <v>5995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7">
          <cell r="E277">
            <v>15000</v>
          </cell>
          <cell r="G277">
            <v>7964</v>
          </cell>
          <cell r="H277">
            <v>0</v>
          </cell>
          <cell r="I277">
            <v>0</v>
          </cell>
          <cell r="J277">
            <v>0</v>
          </cell>
        </row>
        <row r="278">
          <cell r="E278">
            <v>60000</v>
          </cell>
          <cell r="G278">
            <v>34543</v>
          </cell>
          <cell r="H278">
            <v>0</v>
          </cell>
          <cell r="I278">
            <v>0</v>
          </cell>
          <cell r="J278">
            <v>0</v>
          </cell>
        </row>
        <row r="286">
          <cell r="E286">
            <v>10000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89">
          <cell r="E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5">
          <cell r="E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8">
          <cell r="E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63">
          <cell r="E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</row>
        <row r="377">
          <cell r="E377">
            <v>342600</v>
          </cell>
          <cell r="G377">
            <v>-193103</v>
          </cell>
          <cell r="H377">
            <v>0</v>
          </cell>
          <cell r="I377">
            <v>0</v>
          </cell>
          <cell r="J377">
            <v>0</v>
          </cell>
        </row>
        <row r="385">
          <cell r="E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90">
          <cell r="E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3">
          <cell r="E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8">
          <cell r="E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401">
          <cell r="E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4">
          <cell r="E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</row>
        <row r="408">
          <cell r="E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</row>
        <row r="411">
          <cell r="E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</row>
        <row r="414">
          <cell r="E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199551</v>
          </cell>
        </row>
        <row r="428">
          <cell r="E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</row>
        <row r="463">
          <cell r="E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</row>
        <row r="473">
          <cell r="E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</row>
        <row r="499">
          <cell r="E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5">
          <cell r="E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14">
          <cell r="E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</row>
        <row r="518">
          <cell r="E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23">
          <cell r="E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</row>
        <row r="526">
          <cell r="E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</row>
        <row r="533">
          <cell r="E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8">
          <cell r="E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46">
          <cell r="E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H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</row>
        <row r="576">
          <cell r="G576">
            <v>0</v>
          </cell>
          <cell r="I576">
            <v>0</v>
          </cell>
          <cell r="J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</row>
        <row r="578">
          <cell r="G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H579">
            <v>0</v>
          </cell>
          <cell r="I579">
            <v>-1900</v>
          </cell>
          <cell r="J579">
            <v>0</v>
          </cell>
        </row>
        <row r="580">
          <cell r="G580">
            <v>0</v>
          </cell>
          <cell r="H580">
            <v>0</v>
          </cell>
          <cell r="I580">
            <v>-909</v>
          </cell>
          <cell r="J580">
            <v>0</v>
          </cell>
        </row>
        <row r="581">
          <cell r="I581">
            <v>0</v>
          </cell>
        </row>
        <row r="582">
          <cell r="G582">
            <v>0</v>
          </cell>
          <cell r="J582">
            <v>0</v>
          </cell>
        </row>
        <row r="583">
          <cell r="G583">
            <v>0</v>
          </cell>
          <cell r="I583">
            <v>0</v>
          </cell>
          <cell r="J583">
            <v>0</v>
          </cell>
        </row>
        <row r="584">
          <cell r="G584">
            <v>0</v>
          </cell>
          <cell r="H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I586">
            <v>0</v>
          </cell>
          <cell r="J586">
            <v>0</v>
          </cell>
        </row>
        <row r="587">
          <cell r="G587">
            <v>0</v>
          </cell>
          <cell r="J587">
            <v>0</v>
          </cell>
        </row>
        <row r="589">
          <cell r="H589">
            <v>0</v>
          </cell>
          <cell r="I589">
            <v>0</v>
          </cell>
          <cell r="J589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</row>
        <row r="593">
          <cell r="E593">
            <v>0</v>
          </cell>
          <cell r="G593">
            <v>-8194</v>
          </cell>
          <cell r="H593">
            <v>0</v>
          </cell>
          <cell r="I593">
            <v>8194</v>
          </cell>
          <cell r="J593">
            <v>0</v>
          </cell>
        </row>
        <row r="596">
          <cell r="E596">
            <v>0</v>
          </cell>
          <cell r="G596">
            <v>-4469</v>
          </cell>
          <cell r="I596">
            <v>4469</v>
          </cell>
          <cell r="J596">
            <v>0</v>
          </cell>
        </row>
        <row r="602">
          <cell r="G602" t="str">
            <v>Спаска Янева</v>
          </cell>
        </row>
        <row r="605">
          <cell r="D605" t="str">
            <v>Спаска Янева</v>
          </cell>
          <cell r="G605" t="str">
            <v>София Владимирова</v>
          </cell>
        </row>
        <row r="607">
          <cell r="B607">
            <v>43353</v>
          </cell>
          <cell r="E607" t="str">
            <v>02/9708833</v>
          </cell>
          <cell r="F607" t="str">
            <v>02/9714448</v>
          </cell>
          <cell r="H607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450 Преобразувани лечебни заведения</v>
          </cell>
          <cell r="C111">
            <v>4450</v>
          </cell>
        </row>
        <row r="112">
          <cell r="B112" t="str">
            <v>451 Плащания за първична извънболнична медицинска помощ</v>
          </cell>
          <cell r="C112">
            <v>4451</v>
          </cell>
        </row>
        <row r="113">
          <cell r="B113" t="str">
            <v>452 Плащания за специализирана извънболнична медицинска помощ</v>
          </cell>
          <cell r="C113">
            <v>4452</v>
          </cell>
        </row>
        <row r="114">
          <cell r="B114" t="str">
            <v>453 Плащания за дентална помощ</v>
          </cell>
          <cell r="C114">
            <v>4453</v>
          </cell>
        </row>
        <row r="115">
          <cell r="B115" t="str">
            <v>454 Плащания за медико-диагностична дейност</v>
          </cell>
          <cell r="C115">
            <v>4454</v>
          </cell>
        </row>
        <row r="116">
          <cell r="B116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6">
            <v>4455</v>
          </cell>
        </row>
        <row r="117">
          <cell r="B117" t="str">
            <v>456 Плащания за болнична медицинска помощ</v>
          </cell>
          <cell r="C117">
            <v>4456</v>
          </cell>
        </row>
        <row r="118">
          <cell r="B118" t="str">
            <v>457 Плащания за медицински изделия прилагани в болничната медицинска помощ</v>
          </cell>
          <cell r="C118">
            <v>4457</v>
          </cell>
        </row>
        <row r="119">
          <cell r="B119" t="str">
            <v>458 Плащания за лекарствени продукти при злокачествени заболявания в условия на болнична медицинска помощ</v>
          </cell>
          <cell r="C119">
            <v>4458</v>
          </cell>
        </row>
        <row r="120">
          <cell r="B120" t="str">
            <v>459 Други здравноосигурителни плащания</v>
          </cell>
          <cell r="C120">
            <v>4459</v>
          </cell>
        </row>
        <row r="121">
          <cell r="B121" t="str">
            <v>465 Приложни научни изследвания в областта на здравеопазването</v>
          </cell>
          <cell r="C121">
            <v>4465</v>
          </cell>
        </row>
        <row r="122">
          <cell r="B122" t="str">
            <v>467 Национални програми</v>
          </cell>
          <cell r="C122">
            <v>4467</v>
          </cell>
        </row>
        <row r="123">
          <cell r="B123" t="str">
            <v>468 Международни програми и споразумения, дарения и помощи от чужбина</v>
          </cell>
          <cell r="C123">
            <v>4468</v>
          </cell>
        </row>
        <row r="124">
          <cell r="B124" t="str">
            <v>469 Други дейности по здравеопазването</v>
          </cell>
          <cell r="C124">
            <v>4469</v>
          </cell>
        </row>
        <row r="125">
          <cell r="B125" t="str">
            <v>501 Пенсии</v>
          </cell>
          <cell r="C125">
            <v>5501</v>
          </cell>
        </row>
        <row r="126">
          <cell r="B126" t="str">
            <v>511 Помощи по Закона за семейните помощи за деца</v>
          </cell>
          <cell r="C126">
            <v>5511</v>
          </cell>
        </row>
        <row r="127">
          <cell r="B127" t="str">
            <v>512 Помощи по Закона за социално подпомагане</v>
          </cell>
          <cell r="C127">
            <v>5512</v>
          </cell>
        </row>
        <row r="128">
          <cell r="B128" t="str">
            <v>513 Помощи по Закона за интеграция на хората с увреждания</v>
          </cell>
          <cell r="C128">
            <v>5513</v>
          </cell>
        </row>
        <row r="129">
          <cell r="B129" t="str">
            <v>514 Помощи за диагностика и лечение на социално слаби лица</v>
          </cell>
          <cell r="C129">
            <v>5514</v>
          </cell>
        </row>
        <row r="130">
          <cell r="B130" t="str">
            <v>515 Помощи по Закона за закрила на детето</v>
          </cell>
          <cell r="C130">
            <v>5515</v>
          </cell>
        </row>
        <row r="131">
          <cell r="B131" t="str">
            <v>516 Помощи по Закона за ветераните от войните</v>
          </cell>
          <cell r="C131">
            <v>5516</v>
          </cell>
        </row>
        <row r="132">
          <cell r="B132" t="str">
            <v>517 Помощи по Закона за военноинвалидите и военнопострадалите</v>
          </cell>
          <cell r="C132">
            <v>5517</v>
          </cell>
        </row>
        <row r="133">
          <cell r="B133" t="str">
            <v>518 Социални помощи и обезщетения по международни програми, помощи и дарения</v>
          </cell>
          <cell r="C133">
            <v>5518</v>
          </cell>
        </row>
        <row r="134">
          <cell r="B134" t="str">
            <v>519 Други помощи и обезщетения</v>
          </cell>
          <cell r="C134">
            <v>5519</v>
          </cell>
        </row>
        <row r="135">
          <cell r="B135" t="str">
            <v>521 Служби по социалното осигуряване (ДОО и др.)</v>
          </cell>
          <cell r="C135">
            <v>5521</v>
          </cell>
        </row>
        <row r="136">
          <cell r="B136" t="str">
            <v>522 Дирекции за социално подпомагане</v>
          </cell>
          <cell r="C136">
            <v>5522</v>
          </cell>
        </row>
        <row r="137">
          <cell r="B137" t="str">
            <v>524 Домашен социален патронаж</v>
          </cell>
          <cell r="C137">
            <v>5524</v>
          </cell>
        </row>
        <row r="138">
          <cell r="B138" t="str">
            <v>525 Клубове на пенсионера, инвалида и др.</v>
          </cell>
          <cell r="C138">
            <v>5525</v>
          </cell>
        </row>
        <row r="139">
          <cell r="B139" t="str">
            <v>526 Центрове за обществена подкрепа</v>
          </cell>
          <cell r="C139">
            <v>5526</v>
          </cell>
        </row>
        <row r="140">
          <cell r="B140" t="str">
            <v>527 Звена "Майка и бебе"</v>
          </cell>
          <cell r="C140">
            <v>5527</v>
          </cell>
        </row>
        <row r="141">
          <cell r="B141" t="str">
            <v>528 Център за работа с деца на улицата</v>
          </cell>
          <cell r="C141">
            <v>5528</v>
          </cell>
        </row>
        <row r="142">
          <cell r="B142" t="str">
            <v>529 Кризисен център</v>
          </cell>
          <cell r="C142">
            <v>5529</v>
          </cell>
        </row>
        <row r="143">
          <cell r="B143" t="str">
            <v>530 Център за настаняване от семеен тип</v>
          </cell>
          <cell r="C143">
            <v>5530</v>
          </cell>
        </row>
        <row r="144">
          <cell r="B144" t="str">
            <v>531 Дейности за предотвратяване на трудови злополуки и професионални болести</v>
          </cell>
          <cell r="C144">
            <v>5531</v>
          </cell>
        </row>
        <row r="145">
          <cell r="B145" t="str">
            <v>532 Програми за временна заетост</v>
          </cell>
          <cell r="C145">
            <v>5532</v>
          </cell>
        </row>
        <row r="146">
          <cell r="B146" t="str">
            <v>533 Други програми и дейности за осигуряване на заетост</v>
          </cell>
          <cell r="C146">
            <v>5533</v>
          </cell>
        </row>
        <row r="147">
          <cell r="B147" t="str">
            <v>534 Наблюдавани жилища</v>
          </cell>
          <cell r="C147">
            <v>5534</v>
          </cell>
        </row>
        <row r="148">
          <cell r="B148" t="str">
            <v>535 Преходни жилища</v>
          </cell>
          <cell r="C148">
            <v>5535</v>
          </cell>
        </row>
        <row r="149">
          <cell r="B149" t="str">
            <v>538 Програми за закрила на детето</v>
          </cell>
          <cell r="C149">
            <v>5538</v>
          </cell>
        </row>
        <row r="150">
          <cell r="B150" t="str">
            <v>540 Домове за стари хора</v>
          </cell>
          <cell r="C150">
            <v>5540</v>
          </cell>
        </row>
        <row r="151">
          <cell r="B151" t="str">
            <v>541 Домове за възрастни хора с увреждания</v>
          </cell>
          <cell r="C151">
            <v>5541</v>
          </cell>
        </row>
        <row r="152">
          <cell r="B152" t="str">
            <v>545 Социален учебно-професионален център</v>
          </cell>
          <cell r="C152">
            <v>5545</v>
          </cell>
        </row>
        <row r="153">
          <cell r="B153" t="str">
            <v>546 Домове за деца</v>
          </cell>
          <cell r="C153">
            <v>5546</v>
          </cell>
        </row>
        <row r="154">
          <cell r="B154" t="str">
            <v>547 Център за временно настаняване</v>
          </cell>
          <cell r="C154">
            <v>5547</v>
          </cell>
        </row>
        <row r="155">
          <cell r="B155" t="str">
            <v>548 Дневни центрове за стари хора</v>
          </cell>
          <cell r="C155">
            <v>5548</v>
          </cell>
        </row>
        <row r="156">
          <cell r="B156" t="str">
            <v>550 Центрове за социална рехабилитация и интеграция</v>
          </cell>
          <cell r="C156">
            <v>5550</v>
          </cell>
        </row>
        <row r="157">
          <cell r="B157" t="str">
            <v>551 Дневни центрове за лица с увреждания</v>
          </cell>
          <cell r="C157">
            <v>5551</v>
          </cell>
        </row>
        <row r="158">
          <cell r="B158" t="str">
            <v>553 Приюти</v>
          </cell>
          <cell r="C158">
            <v>5553</v>
          </cell>
        </row>
        <row r="159">
          <cell r="B159" t="str">
            <v>554 Защитени жилища</v>
          </cell>
          <cell r="C159">
            <v>5554</v>
          </cell>
        </row>
        <row r="160">
          <cell r="B160" t="str">
            <v>556 Приложни научни изследвания в областта на социалното осигуряване и подпомагане</v>
          </cell>
          <cell r="C160">
            <v>5556</v>
          </cell>
        </row>
        <row r="161">
          <cell r="B161" t="str">
            <v>561 Социален асистент</v>
          </cell>
          <cell r="C161">
            <v>5561</v>
          </cell>
        </row>
        <row r="162">
          <cell r="B162" t="str">
            <v>562 Личен асистент</v>
          </cell>
          <cell r="C162">
            <v>5562</v>
          </cell>
        </row>
        <row r="163">
          <cell r="B163" t="str">
            <v>588 Международни програми и споразумения, дарения и помощи от чужбина</v>
          </cell>
          <cell r="C163">
            <v>5588</v>
          </cell>
        </row>
        <row r="164">
          <cell r="B164" t="str">
            <v>589 Други служби и дейности по социалното осигуряване, подпомагане и заетостта</v>
          </cell>
          <cell r="C164">
            <v>5589</v>
          </cell>
        </row>
        <row r="165">
          <cell r="B165" t="str">
            <v>601 Управление, контрол и регулиране на дейностите по жил. строителство и териториално развитие</v>
          </cell>
          <cell r="C165">
            <v>6601</v>
          </cell>
        </row>
        <row r="166">
          <cell r="B166" t="str">
            <v>602 Служби по кадастър, геодезия и регистрация на недвижимата собственост</v>
          </cell>
          <cell r="C166">
            <v>6602</v>
          </cell>
        </row>
        <row r="167">
          <cell r="B167" t="str">
            <v>603 Водоснабдяване и канализация</v>
          </cell>
          <cell r="C167">
            <v>6603</v>
          </cell>
        </row>
        <row r="168">
          <cell r="B168" t="str">
            <v>604 Осветление на улици и площади</v>
          </cell>
          <cell r="C168">
            <v>6604</v>
          </cell>
        </row>
        <row r="169">
          <cell r="B169" t="str">
            <v>605 Бани и перални</v>
          </cell>
          <cell r="C169">
            <v>6605</v>
          </cell>
        </row>
        <row r="170">
          <cell r="B170" t="str">
            <v>606 Изграждане, ремонт и поддържане на уличната мрежа</v>
          </cell>
          <cell r="C170">
            <v>6606</v>
          </cell>
        </row>
        <row r="171">
          <cell r="B171" t="str">
            <v>618 Международни програми и споразумения, дарения и помощи от чужбина</v>
          </cell>
          <cell r="C171">
            <v>6618</v>
          </cell>
        </row>
        <row r="172">
          <cell r="B172" t="str">
            <v>619 Други дейности по жилищното строителство, благоустройството и регионалното развитие</v>
          </cell>
          <cell r="C172">
            <v>6619</v>
          </cell>
        </row>
        <row r="173">
          <cell r="B173" t="str">
            <v>621 Управление, контрол и регулиране на дейностите по опазване на околната среда</v>
          </cell>
          <cell r="C173">
            <v>6621</v>
          </cell>
        </row>
        <row r="174">
          <cell r="B174" t="str">
            <v>622 Озеленяване</v>
          </cell>
          <cell r="C174">
            <v>6622</v>
          </cell>
        </row>
        <row r="175">
          <cell r="B175" t="str">
            <v>623 Чистота</v>
          </cell>
          <cell r="C175">
            <v>6623</v>
          </cell>
        </row>
        <row r="176">
          <cell r="B176" t="str">
            <v>624 Геозащита</v>
          </cell>
          <cell r="C176">
            <v>6624</v>
          </cell>
        </row>
        <row r="177">
          <cell r="B177" t="str">
            <v>625 Приложни и научни изследвания  в областта на опазване на околната среда</v>
          </cell>
          <cell r="C177">
            <v>6625</v>
          </cell>
        </row>
        <row r="178">
          <cell r="B178" t="str">
            <v>626 Пречистване на отпадъчните води от населените места</v>
          </cell>
          <cell r="C178">
            <v>6626</v>
          </cell>
        </row>
        <row r="179">
          <cell r="B179" t="str">
            <v>627 Управление на дейностите по отпадъците</v>
          </cell>
          <cell r="C179">
            <v>6627</v>
          </cell>
        </row>
        <row r="180">
          <cell r="B180" t="str">
            <v>628 Международни програми и споразумения, дарения и помощи от чужбина</v>
          </cell>
          <cell r="C180">
            <v>6628</v>
          </cell>
        </row>
        <row r="181">
          <cell r="B181" t="str">
            <v>629 Други дейности по опазване на околната среда</v>
          </cell>
          <cell r="C181">
            <v>6629</v>
          </cell>
        </row>
        <row r="182">
          <cell r="B182" t="str">
            <v>701 Дейности по почивното дело и социалния отдих</v>
          </cell>
          <cell r="C182">
            <v>7701</v>
          </cell>
        </row>
        <row r="183">
          <cell r="B183" t="str">
            <v>708 Международни програми и споразумения, дарения и помощи от чужбина</v>
          </cell>
          <cell r="C183">
            <v>7708</v>
          </cell>
        </row>
        <row r="184">
          <cell r="B184" t="str">
            <v>711 Управление, контрол и регулиране на дейностите по спорта</v>
          </cell>
          <cell r="C184">
            <v>7711</v>
          </cell>
        </row>
        <row r="185">
          <cell r="B185" t="str">
            <v>712 Детски и специализирани спортни школи</v>
          </cell>
          <cell r="C185">
            <v>7712</v>
          </cell>
        </row>
        <row r="186">
          <cell r="B186" t="str">
            <v>713 Спорт за всички</v>
          </cell>
          <cell r="C186">
            <v>7713</v>
          </cell>
        </row>
        <row r="187">
          <cell r="B187" t="str">
            <v>714 Спортни бази за спорт за всички</v>
          </cell>
          <cell r="C187">
            <v>7714</v>
          </cell>
        </row>
        <row r="188">
          <cell r="B188" t="str">
            <v>718 Международни програми и споразумения, дарения и помощи от чужбина</v>
          </cell>
          <cell r="C188">
            <v>7718</v>
          </cell>
        </row>
        <row r="189">
          <cell r="B189" t="str">
            <v>719 Други дейности по спорта и физическата култура</v>
          </cell>
          <cell r="C189">
            <v>7719</v>
          </cell>
        </row>
        <row r="190">
          <cell r="B190" t="str">
            <v>731 Управление, контрол и регулиране на дейностите по културата</v>
          </cell>
          <cell r="C190">
            <v>7731</v>
          </cell>
        </row>
        <row r="191">
          <cell r="B191" t="str">
            <v>732 Културни дейности</v>
          </cell>
          <cell r="C191">
            <v>7732</v>
          </cell>
        </row>
        <row r="192">
          <cell r="B192" t="str">
            <v>733 Български културни институти в чужбина</v>
          </cell>
          <cell r="C192">
            <v>7733</v>
          </cell>
        </row>
        <row r="193">
          <cell r="B193" t="str">
            <v>735 Театри</v>
          </cell>
          <cell r="C193">
            <v>7735</v>
          </cell>
        </row>
        <row r="194">
          <cell r="B194" t="str">
            <v>736 Оперно - филхармонични дружества и опери</v>
          </cell>
          <cell r="C194">
            <v>7736</v>
          </cell>
        </row>
        <row r="195">
          <cell r="B195" t="str">
            <v>737 Оркестри и ансамбли</v>
          </cell>
          <cell r="C195">
            <v>7737</v>
          </cell>
        </row>
        <row r="196">
          <cell r="B196" t="str">
            <v>738 Читалища</v>
          </cell>
          <cell r="C196">
            <v>7738</v>
          </cell>
        </row>
        <row r="197">
          <cell r="B197" t="str">
            <v>739 Музеи, худ. галерии, паметници на културата и етногр. комплекси с национален и регионален харакер</v>
          </cell>
          <cell r="C197">
            <v>7739</v>
          </cell>
        </row>
        <row r="198">
          <cell r="B198" t="str">
            <v>740 Музеи, художествени галерии, паметници на културата и етнографски комплекси с местен харакер</v>
          </cell>
          <cell r="C198">
            <v>7740</v>
          </cell>
        </row>
        <row r="199">
          <cell r="B199" t="str">
            <v>741 Радиотранслационни възли</v>
          </cell>
          <cell r="C199">
            <v>7741</v>
          </cell>
        </row>
        <row r="200">
          <cell r="B200" t="str">
            <v>742 Радио</v>
          </cell>
          <cell r="C200">
            <v>7742</v>
          </cell>
        </row>
        <row r="201">
          <cell r="B201" t="str">
            <v>743 Телевизия</v>
          </cell>
          <cell r="C201">
            <v>7743</v>
          </cell>
        </row>
        <row r="202">
          <cell r="B202" t="str">
            <v>744 Филмотечно и фонотечно дело</v>
          </cell>
          <cell r="C202">
            <v>7744</v>
          </cell>
        </row>
        <row r="203">
          <cell r="B203" t="str">
            <v>745 Обредни домове и зали</v>
          </cell>
          <cell r="C203">
            <v>7745</v>
          </cell>
        </row>
        <row r="204">
          <cell r="B204" t="str">
            <v>746 Зоопаркове</v>
          </cell>
          <cell r="C204">
            <v>7746</v>
          </cell>
        </row>
        <row r="205">
          <cell r="B205" t="str">
            <v>747 Държавен архив и териториални архиви</v>
          </cell>
          <cell r="C205">
            <v>7747</v>
          </cell>
        </row>
        <row r="206">
          <cell r="B206" t="str">
            <v>748 Подпомагане развитието на културата</v>
          </cell>
          <cell r="C206">
            <v>7748</v>
          </cell>
        </row>
        <row r="207">
          <cell r="B207" t="str">
            <v>751 Библиотеки с национален и регионален характер</v>
          </cell>
          <cell r="C207">
            <v>7751</v>
          </cell>
        </row>
        <row r="208">
          <cell r="B208" t="str">
            <v>752 Градски библиотеки</v>
          </cell>
          <cell r="C208">
            <v>7752</v>
          </cell>
        </row>
        <row r="209">
          <cell r="B209" t="str">
            <v>755 Приложни и научни изследвания  в областта на опазване на културата</v>
          </cell>
          <cell r="C209">
            <v>7755</v>
          </cell>
        </row>
        <row r="210">
          <cell r="B210" t="str">
            <v>758 Международни програми и споразумения, дарения и помощи от чужбина</v>
          </cell>
          <cell r="C210">
            <v>7758</v>
          </cell>
        </row>
        <row r="211">
          <cell r="B211" t="str">
            <v>759 Други дейности по културата</v>
          </cell>
          <cell r="C211">
            <v>7759</v>
          </cell>
        </row>
        <row r="212">
          <cell r="B212" t="str">
            <v>761 Контрол и регулиране на дейностите по религиозно дело</v>
          </cell>
          <cell r="C212">
            <v>7761</v>
          </cell>
        </row>
        <row r="213">
          <cell r="B213" t="str">
            <v>762 Субсидии и други разходи за дейности по религиозно дело</v>
          </cell>
          <cell r="C213">
            <v>7762</v>
          </cell>
        </row>
        <row r="214">
          <cell r="B214" t="str">
            <v>768 Международни програми и споразумения, дарения и помощи от чужбина</v>
          </cell>
          <cell r="C214">
            <v>7768</v>
          </cell>
        </row>
        <row r="215">
          <cell r="B215" t="str">
            <v>801 Управление, контрол и регулиране на минното дело и дейностите по енергетиката</v>
          </cell>
          <cell r="C215">
            <v>8801</v>
          </cell>
        </row>
        <row r="216">
          <cell r="B216" t="str">
            <v>802 Изследвания, измервания и анализи на горивата и енергията</v>
          </cell>
          <cell r="C216">
            <v>8802</v>
          </cell>
        </row>
        <row r="217">
          <cell r="B217" t="str">
            <v>803 Безопасност и съхраняване на радиоактивни отпадъци</v>
          </cell>
          <cell r="C217">
            <v>8803</v>
          </cell>
        </row>
        <row r="218">
          <cell r="B218" t="str">
            <v>804 Извеждане на ядрени съоръжения от експлоатация</v>
          </cell>
          <cell r="C218">
            <v>8804</v>
          </cell>
        </row>
        <row r="219">
          <cell r="B219" t="str">
            <v>805 Приложни и научни изследвания  в областта на минното дело, горивата и енергията</v>
          </cell>
          <cell r="C219">
            <v>8805</v>
          </cell>
        </row>
        <row r="220">
          <cell r="B220" t="str">
            <v>807 Международни програми и споразумения, дарения и помощи от чужбина</v>
          </cell>
          <cell r="C220">
            <v>8807</v>
          </cell>
        </row>
        <row r="221">
          <cell r="B221" t="str">
            <v>808 Други дейности по минното дело</v>
          </cell>
          <cell r="C221">
            <v>8808</v>
          </cell>
        </row>
        <row r="222">
          <cell r="B222" t="str">
            <v>809 Други дейности по горивата и енергията</v>
          </cell>
          <cell r="C222">
            <v>8809</v>
          </cell>
        </row>
        <row r="223">
          <cell r="B223" t="str">
            <v>811 Управление, контрол и регулиране на дейностите по растениевъдство</v>
          </cell>
          <cell r="C223">
            <v>8811</v>
          </cell>
        </row>
        <row r="224">
          <cell r="B224" t="str">
            <v>813 Областни земеделски служби</v>
          </cell>
          <cell r="C224">
            <v>8813</v>
          </cell>
        </row>
        <row r="225">
          <cell r="B225" t="str">
            <v>814 Управление, контрол и регулиране на дейностите по горското стопанство</v>
          </cell>
          <cell r="C225">
            <v>8814</v>
          </cell>
        </row>
        <row r="226">
          <cell r="B226" t="str">
            <v>815 Управление, контрол и регулиране на дейностите по лова и риболова</v>
          </cell>
          <cell r="C226">
            <v>8815</v>
          </cell>
        </row>
        <row r="227">
          <cell r="B227" t="str">
            <v>816 Машинно-изпитателни центрове и контролно технически инспекции</v>
          </cell>
          <cell r="C227">
            <v>8816</v>
          </cell>
        </row>
        <row r="228">
          <cell r="B228" t="str">
            <v>817 Ветеринарно-медицински служби</v>
          </cell>
          <cell r="C228">
            <v>8817</v>
          </cell>
        </row>
        <row r="229">
          <cell r="B229" t="str">
            <v>821 Други служби по поземлената реформа</v>
          </cell>
          <cell r="C229">
            <v>8821</v>
          </cell>
        </row>
        <row r="230">
          <cell r="B230" t="str">
            <v>824 Национални доплащания и съфинансиране към директните плащания за земеделски производители</v>
          </cell>
          <cell r="C230">
            <v>8824</v>
          </cell>
        </row>
        <row r="231">
          <cell r="B231" t="str">
            <v>825 Приложни и научни изследвания  в областта на земеделието и горите</v>
          </cell>
          <cell r="C231">
            <v>8825</v>
          </cell>
        </row>
        <row r="232">
          <cell r="B232" t="str">
            <v>826 Рибарство</v>
          </cell>
          <cell r="C232">
            <v>8826</v>
          </cell>
        </row>
        <row r="233">
          <cell r="B233" t="str">
            <v>827 Развитие на селските райони</v>
          </cell>
          <cell r="C233">
            <v>8827</v>
          </cell>
        </row>
        <row r="234">
          <cell r="B234" t="str">
            <v>828 Международни програми и споразумения, дарения и помощи от чужбина</v>
          </cell>
          <cell r="C234">
            <v>8828</v>
          </cell>
        </row>
        <row r="235">
          <cell r="B235" t="str">
            <v>829 Други дейности по селско и горско стопанство, лов и риболов</v>
          </cell>
          <cell r="C235">
            <v>8829</v>
          </cell>
        </row>
        <row r="236">
          <cell r="B236" t="str">
            <v>831 Управление,контрол и регулиране на дейностите по транспорта и пътищата</v>
          </cell>
          <cell r="C236">
            <v>8831</v>
          </cell>
        </row>
        <row r="237">
          <cell r="B237" t="str">
            <v>832 Служби и дейности по поддържане, ремонт и изграждане на пътищата</v>
          </cell>
          <cell r="C237">
            <v>8832</v>
          </cell>
        </row>
        <row r="238">
          <cell r="B238" t="str">
            <v>833 Проучвания, измервания и анализи на пътната мрежа</v>
          </cell>
          <cell r="C238">
            <v>8833</v>
          </cell>
        </row>
        <row r="239">
          <cell r="B239" t="str">
            <v>834 Дейности по автомобилния транспорт</v>
          </cell>
          <cell r="C239">
            <v>8834</v>
          </cell>
        </row>
        <row r="240">
          <cell r="B240" t="str">
            <v>835 Дейности по железопътния транспорт</v>
          </cell>
          <cell r="C240">
            <v>8835</v>
          </cell>
        </row>
        <row r="241">
          <cell r="B241" t="str">
            <v>836 Дейности по въздушния транспорт</v>
          </cell>
          <cell r="C241">
            <v>8836</v>
          </cell>
        </row>
        <row r="242">
          <cell r="B242" t="str">
            <v>837 Дейности по водния транспорт</v>
          </cell>
          <cell r="C242">
            <v>8837</v>
          </cell>
        </row>
        <row r="243">
          <cell r="B243" t="str">
            <v>838 Управление, контрол и регулиране на дейностите по комуникациите</v>
          </cell>
          <cell r="C243">
            <v>8838</v>
          </cell>
        </row>
        <row r="244">
          <cell r="B244" t="str">
            <v>839 Пощи и далекосъобщения</v>
          </cell>
          <cell r="C244">
            <v>8839</v>
          </cell>
        </row>
        <row r="245">
          <cell r="B245" t="str">
            <v>845 Приложни и научни изследвания  в областта на транспорта и съобщенията</v>
          </cell>
          <cell r="C245">
            <v>8845</v>
          </cell>
        </row>
        <row r="246">
          <cell r="B246" t="str">
            <v>848 Международни програми и споразумения, дарения и помощи от чужбина</v>
          </cell>
          <cell r="C246">
            <v>8848</v>
          </cell>
        </row>
        <row r="247">
          <cell r="B247" t="str">
            <v>849 Други дейности по транспорта,пътищата,пощите и далекосъобщенията</v>
          </cell>
          <cell r="C247">
            <v>8849</v>
          </cell>
        </row>
        <row r="248">
          <cell r="B248" t="str">
            <v>851 Управление, контрол и регулиране на дейностите по промишлеността</v>
          </cell>
          <cell r="C248">
            <v>8851</v>
          </cell>
        </row>
        <row r="249">
          <cell r="B249" t="str">
            <v>852 Управление, контрол и регулиране на дейностите по строителството</v>
          </cell>
          <cell r="C249">
            <v>8852</v>
          </cell>
        </row>
        <row r="250">
          <cell r="B250" t="str">
            <v>853 Международни програми и споразумения, дарения и помощи от чужбина</v>
          </cell>
          <cell r="C250">
            <v>8853</v>
          </cell>
        </row>
        <row r="251">
          <cell r="B251" t="str">
            <v>855 Приложни и научни изследвания  в областта на промишлеността и строителството</v>
          </cell>
          <cell r="C251">
            <v>8855</v>
          </cell>
        </row>
        <row r="252">
          <cell r="B252" t="str">
            <v>858 Други дейности по промишлеността</v>
          </cell>
          <cell r="C252">
            <v>8858</v>
          </cell>
        </row>
        <row r="253">
          <cell r="B253" t="str">
            <v>859 Други дейности по строителството</v>
          </cell>
          <cell r="C253">
            <v>8859</v>
          </cell>
        </row>
        <row r="254">
          <cell r="B254" t="str">
            <v>861 Управление, контрол и регулиране на дейностите по туризма</v>
          </cell>
          <cell r="C254">
            <v>8861</v>
          </cell>
        </row>
        <row r="255">
          <cell r="B255" t="str">
            <v>862 Туристически бази</v>
          </cell>
          <cell r="C255">
            <v>8862</v>
          </cell>
        </row>
        <row r="256">
          <cell r="B256" t="str">
            <v>863 Специализирани спортно-туристически школи</v>
          </cell>
          <cell r="C256">
            <v>8863</v>
          </cell>
        </row>
        <row r="257">
          <cell r="B257" t="str">
            <v>864 Международни програми и споразумения, дарения и помощи от чужбина</v>
          </cell>
          <cell r="C257">
            <v>8864</v>
          </cell>
        </row>
        <row r="258">
          <cell r="B258" t="str">
            <v>865 Други дейности по туризма</v>
          </cell>
          <cell r="C258">
            <v>8865</v>
          </cell>
        </row>
        <row r="259">
          <cell r="B259" t="str">
            <v>866 Общински пазари и тържища</v>
          </cell>
          <cell r="C259">
            <v>8866</v>
          </cell>
        </row>
        <row r="260">
          <cell r="B260" t="str">
            <v>867 Реклама и маркетинг</v>
          </cell>
          <cell r="C260">
            <v>8867</v>
          </cell>
        </row>
        <row r="261">
          <cell r="B261" t="str">
            <v>868 Информационно-изчислителни центрове</v>
          </cell>
          <cell r="C261">
            <v>8868</v>
          </cell>
        </row>
        <row r="262">
          <cell r="B262" t="str">
            <v>869 Издателска дейност и печатни бази</v>
          </cell>
          <cell r="C262">
            <v>8869</v>
          </cell>
        </row>
        <row r="263">
          <cell r="B263" t="str">
            <v>871 Помощни стопанства, столове и други спомагателни дейности</v>
          </cell>
          <cell r="C263">
            <v>8871</v>
          </cell>
        </row>
        <row r="264">
          <cell r="B264" t="str">
            <v>872 Дворци, резиденции и стопанства</v>
          </cell>
          <cell r="C264">
            <v>8872</v>
          </cell>
        </row>
        <row r="265">
          <cell r="B265" t="str">
            <v>873 Оздравителни програми за предприятия в изолация и ликвидация</v>
          </cell>
          <cell r="C265">
            <v>8873</v>
          </cell>
        </row>
        <row r="266">
          <cell r="B266" t="str">
            <v>875 Органи и дейности по приватизация</v>
          </cell>
          <cell r="C266">
            <v>8875</v>
          </cell>
        </row>
        <row r="267">
          <cell r="B267" t="str">
            <v>876 Органи по стандартизация и метрология</v>
          </cell>
          <cell r="C267">
            <v>8876</v>
          </cell>
        </row>
        <row r="268">
          <cell r="B268" t="str">
            <v>877 Патентно дело</v>
          </cell>
          <cell r="C268">
            <v>8877</v>
          </cell>
        </row>
        <row r="269">
          <cell r="B269" t="str">
            <v>878 Приюти за безстопанствени животни</v>
          </cell>
          <cell r="C269">
            <v>8878</v>
          </cell>
        </row>
        <row r="270">
          <cell r="B270" t="str">
            <v>885 Приложни и научни изследвания  в други дейности по икономиката</v>
          </cell>
          <cell r="C270">
            <v>8885</v>
          </cell>
        </row>
        <row r="271">
          <cell r="B271" t="str">
            <v>888 Структурни реформи</v>
          </cell>
          <cell r="C271">
            <v>8888</v>
          </cell>
        </row>
        <row r="272">
          <cell r="B272" t="str">
            <v>897 Международни програми и споразумения, дарения и помощи от чужбина</v>
          </cell>
          <cell r="C272">
            <v>8897</v>
          </cell>
        </row>
        <row r="273">
          <cell r="B273" t="str">
            <v>898 Други дейности по икономиката</v>
          </cell>
          <cell r="C273">
            <v>8898</v>
          </cell>
        </row>
        <row r="274">
          <cell r="B274" t="str">
            <v>910 Разходи за лихви</v>
          </cell>
          <cell r="C274">
            <v>9910</v>
          </cell>
        </row>
        <row r="275">
          <cell r="B275" t="str">
            <v>997 Други разходи некласифицирани по другите функции</v>
          </cell>
          <cell r="C275">
            <v>9997</v>
          </cell>
        </row>
        <row r="276">
          <cell r="B276" t="str">
            <v xml:space="preserve">998 Резерв </v>
          </cell>
          <cell r="C276">
            <v>9998</v>
          </cell>
        </row>
        <row r="282">
          <cell r="A282" t="str">
            <v xml:space="preserve">ИЗБЕРЕТЕ ОПЕРАТИВНА ПРОГРАМА </v>
          </cell>
        </row>
        <row r="283">
          <cell r="A283" t="str">
            <v>ПЕРИОД 2014-2020</v>
          </cell>
        </row>
        <row r="284">
          <cell r="A284" t="str">
            <v>КФ - ОП "Транспорт и транспортна инфраструктура"</v>
          </cell>
          <cell r="B284" t="str">
            <v>98111</v>
          </cell>
        </row>
        <row r="285">
          <cell r="A285" t="str">
            <v>КФ - ОП "Околна среда"</v>
          </cell>
          <cell r="B285" t="str">
            <v>98112</v>
          </cell>
        </row>
        <row r="286">
          <cell r="A286" t="str">
            <v>ЕФРР - ОП "Транспорт и транспортна инфраструктура"</v>
          </cell>
          <cell r="B286" t="str">
            <v>98211</v>
          </cell>
        </row>
        <row r="287">
          <cell r="A287" t="str">
            <v>ЕФРР - ОП "Региони в растеж"</v>
          </cell>
          <cell r="B287" t="str">
            <v>98212</v>
          </cell>
        </row>
        <row r="288">
          <cell r="A288" t="str">
            <v>ЕФРР - ОП "Наука и образование за интелигентен растеж"</v>
          </cell>
          <cell r="B288" t="str">
            <v>98213</v>
          </cell>
        </row>
        <row r="289">
          <cell r="A289" t="str">
            <v>ЕФРР - ОП "Иновации и конкурентоспособност "</v>
          </cell>
          <cell r="B289" t="str">
            <v>98214</v>
          </cell>
        </row>
        <row r="290">
          <cell r="A290" t="str">
            <v>ЕФРР - ОП "Околна среда"</v>
          </cell>
          <cell r="B290" t="str">
            <v>98215</v>
          </cell>
        </row>
        <row r="291">
          <cell r="A291" t="str">
            <v>ЕФРР - ОП "Инициатива за малки и средни предприятия"</v>
          </cell>
          <cell r="B291" t="str">
            <v>98224</v>
          </cell>
        </row>
        <row r="292">
          <cell r="A292" t="str">
            <v>ЕСФ - ОП "Развитие на човешките ресурси"</v>
          </cell>
          <cell r="B292" t="str">
            <v>98311</v>
          </cell>
        </row>
        <row r="293">
          <cell r="A293" t="str">
            <v>ЕСФ - ОП "Добро управление"</v>
          </cell>
          <cell r="B293" t="str">
            <v>98312</v>
          </cell>
        </row>
        <row r="294">
          <cell r="A294" t="str">
            <v>ЕСФ - ОП "Наука и образование за интелигентен растеж"</v>
          </cell>
          <cell r="B294" t="str">
            <v>98313</v>
          </cell>
        </row>
        <row r="295">
          <cell r="A295" t="str">
            <v xml:space="preserve">ОП "Фонд за европейско подпомагане на най-нуждаещите се лица" </v>
          </cell>
          <cell r="B295">
            <v>98315</v>
          </cell>
        </row>
        <row r="296">
          <cell r="A296" t="str">
            <v>ПЕРИОД 2007-2013</v>
          </cell>
        </row>
        <row r="297">
          <cell r="A297" t="str">
            <v>КФ - ОП "ТРАНСПОРТ"</v>
          </cell>
          <cell r="B297" t="str">
            <v>98101</v>
          </cell>
        </row>
        <row r="298">
          <cell r="A298" t="str">
            <v>КФ - ОП "ОКОЛНА СРЕДА"</v>
          </cell>
          <cell r="B298" t="str">
            <v>98102</v>
          </cell>
        </row>
        <row r="299">
          <cell r="A299" t="str">
            <v>ЕФРР - ОП "ТРАНСПОРТ"</v>
          </cell>
          <cell r="B299" t="str">
            <v>98201</v>
          </cell>
        </row>
        <row r="300">
          <cell r="A300" t="str">
            <v>ЕФРР - ОП "РЕГИОНАЛНО РАЗВИТИЕ"</v>
          </cell>
          <cell r="B300" t="str">
            <v>98202</v>
          </cell>
        </row>
        <row r="301">
          <cell r="A301" t="str">
            <v>ЕФРР - ОП "КОНКУРЕНТНОСПОСОБНОСТ"</v>
          </cell>
          <cell r="B301" t="str">
            <v>98204</v>
          </cell>
        </row>
        <row r="302">
          <cell r="A302" t="str">
            <v>ЕФРР - ОП "ОКОЛНА СРЕДА"</v>
          </cell>
          <cell r="B302" t="str">
            <v>98205</v>
          </cell>
        </row>
        <row r="303">
          <cell r="A303" t="str">
            <v>ЕФРР - ОП "ТЕХНИЧЕСКА ПОМОЩ"</v>
          </cell>
          <cell r="B303" t="str">
            <v>98210</v>
          </cell>
        </row>
        <row r="304">
          <cell r="A304" t="str">
            <v>ЕСФ - ОП "ЧОВЕШКИ РЕСУРСИ"</v>
          </cell>
          <cell r="B304" t="str">
            <v>98301</v>
          </cell>
        </row>
        <row r="305">
          <cell r="A305" t="str">
            <v>ЕСФ - ОП "АДМИНИСТРАТИВЕН КАПАЦИТЕТ"</v>
          </cell>
          <cell r="B305" t="str">
            <v>98302</v>
          </cell>
        </row>
        <row r="311">
          <cell r="A311" t="str">
            <v>0100</v>
          </cell>
          <cell r="B311" t="str">
            <v>Народно събрание</v>
          </cell>
        </row>
        <row r="312">
          <cell r="A312" t="str">
            <v>0200</v>
          </cell>
          <cell r="B312" t="str">
            <v>Администрация на президентството</v>
          </cell>
        </row>
        <row r="313">
          <cell r="A313" t="str">
            <v>0300</v>
          </cell>
          <cell r="B313" t="str">
            <v xml:space="preserve">Министерски съвет </v>
          </cell>
        </row>
        <row r="314">
          <cell r="A314" t="str">
            <v>0400</v>
          </cell>
          <cell r="B314" t="str">
            <v>Конституционен съд</v>
          </cell>
        </row>
        <row r="315">
          <cell r="A315" t="str">
            <v>0500</v>
          </cell>
          <cell r="B315" t="str">
            <v>Сметна палата</v>
          </cell>
        </row>
        <row r="316">
          <cell r="A316" t="str">
            <v>0600</v>
          </cell>
          <cell r="B316" t="str">
            <v>Висш съдебен съвет</v>
          </cell>
        </row>
        <row r="317">
          <cell r="A317" t="str">
            <v>1000</v>
          </cell>
          <cell r="B317" t="str">
            <v>Министерство на финансите</v>
          </cell>
        </row>
        <row r="318">
          <cell r="A318" t="str">
            <v>1100</v>
          </cell>
          <cell r="B318" t="str">
            <v>Министерство на външните работи</v>
          </cell>
        </row>
        <row r="319">
          <cell r="A319" t="str">
            <v>1200</v>
          </cell>
          <cell r="B319" t="str">
            <v>Министерство на отбраната</v>
          </cell>
        </row>
        <row r="320">
          <cell r="A320" t="str">
            <v>1300</v>
          </cell>
          <cell r="B320" t="str">
            <v>Министерство на вътрешните работи</v>
          </cell>
        </row>
        <row r="321">
          <cell r="A321" t="str">
            <v>1400</v>
          </cell>
          <cell r="B321" t="str">
            <v>Министерство на правосъдието</v>
          </cell>
        </row>
        <row r="322">
          <cell r="A322" t="str">
            <v>1500</v>
          </cell>
          <cell r="B322" t="str">
            <v>Министерство на труда и социалната политика</v>
          </cell>
        </row>
        <row r="323">
          <cell r="A323" t="str">
            <v>1600</v>
          </cell>
          <cell r="B323" t="str">
            <v>Министерство на здравеопазването</v>
          </cell>
        </row>
        <row r="324">
          <cell r="A324" t="str">
            <v>1700</v>
          </cell>
          <cell r="B324" t="str">
            <v xml:space="preserve">Министерство на образованието и науката </v>
          </cell>
        </row>
        <row r="325">
          <cell r="A325" t="str">
            <v>1800</v>
          </cell>
          <cell r="B325" t="str">
            <v>Министерство на културата</v>
          </cell>
        </row>
        <row r="326">
          <cell r="A326" t="str">
            <v>1900</v>
          </cell>
          <cell r="B326" t="str">
            <v>Министерство на околната среда и водите</v>
          </cell>
        </row>
        <row r="327">
          <cell r="A327" t="str">
            <v>2000</v>
          </cell>
          <cell r="B327" t="str">
            <v>Министерство на икономиката</v>
          </cell>
        </row>
        <row r="328">
          <cell r="A328" t="str">
            <v>2100</v>
          </cell>
          <cell r="B328" t="str">
            <v>Министерство на регионалното развитие и благоустройство</v>
          </cell>
        </row>
        <row r="329">
          <cell r="A329" t="str">
            <v>2200</v>
          </cell>
          <cell r="B329" t="str">
            <v>Министерство на земеделието, храните и горите</v>
          </cell>
        </row>
        <row r="330">
          <cell r="A330" t="str">
            <v>2300</v>
          </cell>
          <cell r="B330" t="str">
            <v>Министерство на транспорта, информационните технологии и съобщенията</v>
          </cell>
        </row>
        <row r="331">
          <cell r="A331" t="str">
            <v>2400</v>
          </cell>
          <cell r="B331" t="str">
            <v>Министерство на енергетиката</v>
          </cell>
        </row>
        <row r="332">
          <cell r="A332" t="str">
            <v>2500</v>
          </cell>
          <cell r="B332" t="str">
            <v>Министерство на младежта и спорта</v>
          </cell>
        </row>
        <row r="333">
          <cell r="A333" t="str">
            <v>3000</v>
          </cell>
          <cell r="B333" t="str">
            <v>Държавна агенция  "Национална сигурност"</v>
          </cell>
        </row>
        <row r="334">
          <cell r="A334" t="str">
            <v>3200</v>
          </cell>
          <cell r="B334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5">
          <cell r="A335" t="str">
            <v>3300</v>
          </cell>
          <cell r="B335" t="str">
            <v>Комисия за защита от дискриминация</v>
          </cell>
        </row>
        <row r="336">
          <cell r="A336" t="str">
            <v>3400</v>
          </cell>
          <cell r="B336" t="str">
            <v>Комисия за защита на личните данни</v>
          </cell>
        </row>
        <row r="337">
          <cell r="A337" t="str">
            <v>3500</v>
          </cell>
          <cell r="B337" t="str">
            <v>Държавна агенция “Електронно управление”</v>
          </cell>
        </row>
        <row r="338">
          <cell r="A338" t="str">
            <v>3700</v>
          </cell>
          <cell r="B338" t="str">
            <v>Комисия за отнемане на незаконно придобито имущество</v>
          </cell>
        </row>
        <row r="339">
          <cell r="A339" t="str">
            <v>3800</v>
          </cell>
          <cell r="B339" t="str">
            <v>Национална служба за охрана</v>
          </cell>
        </row>
        <row r="340">
          <cell r="A340" t="str">
            <v>3900</v>
          </cell>
          <cell r="B340" t="str">
            <v>Държавна агенция "Разузнаване"</v>
          </cell>
        </row>
        <row r="341">
          <cell r="A341" t="str">
            <v>4000</v>
          </cell>
          <cell r="B341" t="str">
            <v>Омбудсман</v>
          </cell>
        </row>
        <row r="342">
          <cell r="A342" t="str">
            <v>4100</v>
          </cell>
          <cell r="B342" t="str">
            <v>Национален статистически институт</v>
          </cell>
        </row>
        <row r="343">
          <cell r="A343" t="str">
            <v>4200</v>
          </cell>
          <cell r="B343" t="str">
            <v>Комисия за защита на конкуренцията</v>
          </cell>
        </row>
        <row r="344">
          <cell r="A344" t="str">
            <v>4300</v>
          </cell>
          <cell r="B344" t="str">
            <v>Комисия за регулиране на съобщенията</v>
          </cell>
        </row>
        <row r="345">
          <cell r="A345" t="str">
            <v>4400</v>
          </cell>
          <cell r="B345" t="str">
            <v>Съвет за електронни медии</v>
          </cell>
        </row>
        <row r="346">
          <cell r="A346" t="str">
            <v>4500</v>
          </cell>
          <cell r="B346" t="str">
            <v>Комисия за енергийно и водно регулиране</v>
          </cell>
        </row>
        <row r="347">
          <cell r="A347" t="str">
            <v>4600</v>
          </cell>
          <cell r="B347" t="str">
            <v>Агенция за ядрено регулиране</v>
          </cell>
        </row>
        <row r="348">
          <cell r="A348" t="str">
            <v>4700</v>
          </cell>
          <cell r="B348" t="str">
            <v>Комисия за финансов надзор</v>
          </cell>
        </row>
        <row r="349">
          <cell r="A349" t="str">
            <v>4800</v>
          </cell>
          <cell r="B349" t="str">
            <v>Държавна комисия по сигурността на информацията</v>
          </cell>
        </row>
        <row r="350">
          <cell r="A350" t="str">
            <v>5300</v>
          </cell>
          <cell r="B350" t="str">
            <v>Държавна агенция "Държавен резерв и военновременни запаси"</v>
          </cell>
        </row>
        <row r="351">
          <cell r="A351" t="str">
            <v>6100</v>
          </cell>
          <cell r="B351" t="str">
            <v>Българска национална телевизия</v>
          </cell>
        </row>
        <row r="352">
          <cell r="A352" t="str">
            <v>6200</v>
          </cell>
          <cell r="B352" t="str">
            <v>Българско национално радио</v>
          </cell>
        </row>
        <row r="353">
          <cell r="A353" t="str">
            <v>6300</v>
          </cell>
          <cell r="B353" t="str">
            <v>Българска телеграфна агенция</v>
          </cell>
        </row>
        <row r="354">
          <cell r="A354" t="str">
            <v>7100</v>
          </cell>
          <cell r="B354" t="str">
            <v>Министерство на туризма</v>
          </cell>
        </row>
        <row r="355">
          <cell r="A355" t="str">
            <v>7900</v>
          </cell>
          <cell r="B355" t="str">
            <v>Министерство за Българското председателство на Съвета на Европейския съюз 2018</v>
          </cell>
        </row>
        <row r="356">
          <cell r="A356" t="str">
            <v>8100</v>
          </cell>
          <cell r="B356" t="str">
            <v>Комисия за предотвратяване и установяване на конфликт на интереси</v>
          </cell>
        </row>
        <row r="357">
          <cell r="A357" t="str">
            <v>8200</v>
          </cell>
          <cell r="B357" t="str">
            <v>Централна избирателна комисия</v>
          </cell>
        </row>
        <row r="358">
          <cell r="A358" t="str">
            <v>8300</v>
          </cell>
          <cell r="B358" t="str">
            <v>Комисия за публичен надзор над регистрираните одитори</v>
          </cell>
        </row>
        <row r="359">
          <cell r="A359" t="str">
            <v>8400</v>
          </cell>
          <cell r="B359" t="str">
            <v>Държавен фонд "Земеделие"</v>
          </cell>
        </row>
        <row r="360">
          <cell r="A360" t="str">
            <v>8500</v>
          </cell>
          <cell r="B360" t="str">
            <v>Национално бюро за контрол на специалните разузнавателни средства</v>
          </cell>
        </row>
        <row r="361">
          <cell r="A361" t="str">
            <v>8600</v>
          </cell>
          <cell r="B361" t="str">
            <v>Държавна агенция „Технически операции”</v>
          </cell>
        </row>
        <row r="362">
          <cell r="A362" t="str">
            <v>9900</v>
          </cell>
          <cell r="B362" t="str">
            <v>Централен бюджет</v>
          </cell>
        </row>
        <row r="363">
          <cell r="B363" t="str">
            <v xml:space="preserve">     А.2) Кодове на други бюджетни организации от подсектор "централно управление"</v>
          </cell>
        </row>
        <row r="364">
          <cell r="B364" t="str">
            <v xml:space="preserve">    А.2.1) кодове на държавните висши училища и Българската академия на науките</v>
          </cell>
        </row>
        <row r="365">
          <cell r="B365" t="str">
            <v xml:space="preserve">        А.2.1а) кодове на ДВУ и БАН, финансирани от Министерството на образованието и науката</v>
          </cell>
        </row>
        <row r="366">
          <cell r="A366" t="str">
            <v>1701</v>
          </cell>
          <cell r="B366" t="str">
            <v>Софийски университет "Климент Охридски" - София</v>
          </cell>
        </row>
        <row r="367">
          <cell r="A367" t="str">
            <v>1702</v>
          </cell>
          <cell r="B367" t="str">
            <v>Пловдивски университет "Паисий Хилендарски" - Пловдив</v>
          </cell>
        </row>
        <row r="368">
          <cell r="A368" t="str">
            <v>1703</v>
          </cell>
          <cell r="B368" t="str">
            <v>Университет "Проф. д-р Асен Златаров" - Бургас</v>
          </cell>
        </row>
        <row r="369">
          <cell r="A369" t="str">
            <v>1704</v>
          </cell>
          <cell r="B369" t="str">
            <v>Великотърновки университет "Св. св . Кирил и Методий" - В. Търново</v>
          </cell>
        </row>
        <row r="370">
          <cell r="A370" t="str">
            <v>1705</v>
          </cell>
          <cell r="B370" t="str">
            <v>Югозападен университет "Неофит Рилски" - Благоевград</v>
          </cell>
        </row>
        <row r="371">
          <cell r="A371" t="str">
            <v>1706</v>
          </cell>
          <cell r="B371" t="str">
            <v>Шуменски университет "Епископ Константин Преславски" - Шумен</v>
          </cell>
        </row>
        <row r="372">
          <cell r="A372" t="str">
            <v>1711</v>
          </cell>
          <cell r="B372" t="str">
            <v>Русенски университет "Ангел Кънчев" - Русе</v>
          </cell>
        </row>
        <row r="373">
          <cell r="A373" t="str">
            <v>1712</v>
          </cell>
          <cell r="B373" t="str">
            <v>Технически университет - София</v>
          </cell>
        </row>
        <row r="375">
          <cell r="A375" t="str">
            <v>1714</v>
          </cell>
          <cell r="B375" t="str">
            <v>Технически университет - Варна</v>
          </cell>
        </row>
        <row r="376">
          <cell r="A376" t="str">
            <v>1715</v>
          </cell>
          <cell r="B376" t="str">
            <v>Технически университет - Габрово</v>
          </cell>
        </row>
        <row r="377">
          <cell r="A377" t="str">
            <v>1716</v>
          </cell>
          <cell r="B377" t="str">
            <v>Университет по архитектура, строителство и геодезия - София</v>
          </cell>
        </row>
        <row r="378">
          <cell r="A378" t="str">
            <v>1717</v>
          </cell>
          <cell r="B378" t="str">
            <v>Минно-геоложки университет "Св. Ив. Рилски" - София</v>
          </cell>
        </row>
        <row r="379">
          <cell r="A379" t="str">
            <v>1718</v>
          </cell>
          <cell r="B379" t="str">
            <v>Лесотехнически университет - София</v>
          </cell>
        </row>
        <row r="380">
          <cell r="A380" t="str">
            <v>1719</v>
          </cell>
          <cell r="B380" t="str">
            <v>Химико-технологичен и металургичен университет - София</v>
          </cell>
        </row>
        <row r="381">
          <cell r="A381" t="str">
            <v>1721</v>
          </cell>
          <cell r="B381" t="str">
            <v>Университет по хранителни технологии - Пловдив</v>
          </cell>
        </row>
        <row r="382">
          <cell r="A382" t="str">
            <v>1722</v>
          </cell>
          <cell r="B382" t="str">
            <v>Аграрен университет - Пловдив</v>
          </cell>
        </row>
        <row r="383">
          <cell r="A383" t="str">
            <v>1723</v>
          </cell>
          <cell r="B383" t="str">
            <v>Тракийски университет - Стара Загора</v>
          </cell>
        </row>
        <row r="384">
          <cell r="A384" t="str">
            <v>1731</v>
          </cell>
          <cell r="B384" t="str">
            <v>Медицински университет - София</v>
          </cell>
        </row>
        <row r="385">
          <cell r="A385" t="str">
            <v>1732</v>
          </cell>
          <cell r="B385" t="str">
            <v>Медицински университет - Пловдив</v>
          </cell>
        </row>
        <row r="386">
          <cell r="A386" t="str">
            <v>1733</v>
          </cell>
          <cell r="B386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/>
          </cell>
          <cell r="B406" t="str">
            <v xml:space="preserve">    А.2.2) кодове на други разпоредители с бюджет по чл. 13, ал. 3 от ЗПФ</v>
          </cell>
        </row>
        <row r="407">
          <cell r="A407" t="str">
            <v>6100</v>
          </cell>
          <cell r="B407" t="str">
            <v>Българска национална телевизия</v>
          </cell>
        </row>
        <row r="408">
          <cell r="A408" t="str">
            <v>6200</v>
          </cell>
          <cell r="B408" t="str">
            <v>Българско национално радио</v>
          </cell>
        </row>
        <row r="409">
          <cell r="A409" t="str">
            <v>6300</v>
          </cell>
          <cell r="B409" t="str">
            <v>Българска телеграфна агенция</v>
          </cell>
        </row>
        <row r="410">
          <cell r="A410" t="str">
            <v/>
          </cell>
          <cell r="B410" t="str">
            <v xml:space="preserve">    А.2.3) кодове на разпоредители с бюджет по чл. 13, ал. 4 от ЗПФ</v>
          </cell>
        </row>
        <row r="411">
          <cell r="A411" t="str">
            <v>1313</v>
          </cell>
          <cell r="B411" t="str">
            <v>Държавно предприятие „Център за предоставяне на услуги”</v>
          </cell>
        </row>
        <row r="412">
          <cell r="A412" t="str">
            <v>3535</v>
          </cell>
          <cell r="B412" t="str">
            <v xml:space="preserve">Държавно предприятие „Единен системен оператор“ </v>
          </cell>
        </row>
        <row r="413">
          <cell r="A413" t="str">
            <v>1950</v>
          </cell>
          <cell r="B413" t="str">
            <v>Предприятие за управление на дейностите по опазване на околната среда (ПУДООС)  - чл. 60 от ЗООС</v>
          </cell>
        </row>
        <row r="414">
          <cell r="A414" t="str">
            <v>2381</v>
          </cell>
          <cell r="B414" t="str">
            <v>НК "Железопътна инфраструктура"</v>
          </cell>
        </row>
        <row r="415">
          <cell r="A415" t="str">
            <v>2480</v>
          </cell>
          <cell r="B415" t="str">
            <v>Фонд "Сигурност на електроенергийната система"</v>
          </cell>
        </row>
        <row r="416">
          <cell r="A416" t="str">
            <v>9817</v>
          </cell>
          <cell r="B416" t="str">
            <v>Национален фонд към Министерството на финансите</v>
          </cell>
        </row>
        <row r="417">
          <cell r="A417" t="str">
            <v>2220</v>
          </cell>
          <cell r="B417" t="str">
            <v>Държавен фонд "Земеделие" - Разплащателна агенция</v>
          </cell>
        </row>
        <row r="418">
          <cell r="A418" t="str">
            <v>2233</v>
          </cell>
          <cell r="B418" t="str">
            <v>Селскостопанска академия</v>
          </cell>
        </row>
        <row r="419">
          <cell r="A419" t="str">
            <v>2234</v>
          </cell>
          <cell r="B419" t="str">
            <v>Държавно предприятие „Научно - производствен център"</v>
          </cell>
        </row>
        <row r="420">
          <cell r="A420" t="str">
            <v>5500</v>
          </cell>
          <cell r="B420" t="str">
            <v>Национален осигурителен институт - Държавно обществено осигуряване</v>
          </cell>
        </row>
        <row r="421">
          <cell r="A421" t="str">
            <v>5591</v>
          </cell>
          <cell r="B421" t="str">
            <v>Национален осигурителен институт - Учителски пенсионен фонд</v>
          </cell>
        </row>
        <row r="422">
          <cell r="A422" t="str">
            <v>5592</v>
          </cell>
          <cell r="B422" t="str">
            <v>Национален осигрителен инститт - фонд "Гарантирани вземания на работници и служители"</v>
          </cell>
        </row>
        <row r="423">
          <cell r="A423" t="str">
            <v>5600</v>
          </cell>
          <cell r="B423" t="str">
            <v>Национална здравноосигурителна каса</v>
          </cell>
        </row>
        <row r="424">
          <cell r="A424" t="str">
            <v>5101</v>
          </cell>
          <cell r="B424" t="str">
            <v>Банско</v>
          </cell>
        </row>
        <row r="425">
          <cell r="A425" t="str">
            <v>5102</v>
          </cell>
          <cell r="B425" t="str">
            <v>Белица</v>
          </cell>
        </row>
        <row r="426">
          <cell r="A426" t="str">
            <v>5103</v>
          </cell>
          <cell r="B426" t="str">
            <v>Благоевград</v>
          </cell>
        </row>
        <row r="427">
          <cell r="A427" t="str">
            <v>5104</v>
          </cell>
          <cell r="B427" t="str">
            <v>Гоце Делчев</v>
          </cell>
        </row>
        <row r="428">
          <cell r="A428" t="str">
            <v>5105</v>
          </cell>
          <cell r="B428" t="str">
            <v>Гърмен</v>
          </cell>
        </row>
        <row r="429">
          <cell r="A429" t="str">
            <v>5106</v>
          </cell>
          <cell r="B429" t="str">
            <v>Кресна</v>
          </cell>
        </row>
        <row r="430">
          <cell r="A430" t="str">
            <v>5107</v>
          </cell>
          <cell r="B430" t="str">
            <v>Петрич</v>
          </cell>
        </row>
        <row r="431">
          <cell r="A431" t="str">
            <v>5108</v>
          </cell>
          <cell r="B431" t="str">
            <v>Разлог</v>
          </cell>
        </row>
        <row r="432">
          <cell r="A432" t="str">
            <v>5109</v>
          </cell>
          <cell r="B432" t="str">
            <v>Сандански</v>
          </cell>
        </row>
        <row r="433">
          <cell r="A433" t="str">
            <v>5110</v>
          </cell>
          <cell r="B433" t="str">
            <v>Сатовча</v>
          </cell>
        </row>
        <row r="434">
          <cell r="A434" t="str">
            <v>5111</v>
          </cell>
          <cell r="B434" t="str">
            <v>Симитли</v>
          </cell>
        </row>
        <row r="435">
          <cell r="A435" t="str">
            <v>5112</v>
          </cell>
          <cell r="B435" t="str">
            <v>Струмяни</v>
          </cell>
        </row>
        <row r="436">
          <cell r="A436" t="str">
            <v>5113</v>
          </cell>
          <cell r="B436" t="str">
            <v>Хаджидимово</v>
          </cell>
        </row>
        <row r="437">
          <cell r="A437" t="str">
            <v>5114</v>
          </cell>
          <cell r="B437" t="str">
            <v>Якоруда</v>
          </cell>
        </row>
        <row r="438">
          <cell r="A438" t="str">
            <v>5201</v>
          </cell>
          <cell r="B438" t="str">
            <v>Айтос</v>
          </cell>
        </row>
        <row r="439">
          <cell r="A439" t="str">
            <v>5202</v>
          </cell>
          <cell r="B439" t="str">
            <v xml:space="preserve">Бургас </v>
          </cell>
        </row>
        <row r="440">
          <cell r="A440" t="str">
            <v>5203</v>
          </cell>
          <cell r="B440" t="str">
            <v>Камено</v>
          </cell>
        </row>
        <row r="441">
          <cell r="A441" t="str">
            <v>5204</v>
          </cell>
          <cell r="B441" t="str">
            <v>Карнобат</v>
          </cell>
        </row>
        <row r="442">
          <cell r="A442" t="str">
            <v>5205</v>
          </cell>
          <cell r="B442" t="str">
            <v>Малко Търново</v>
          </cell>
        </row>
        <row r="443">
          <cell r="A443" t="str">
            <v>5206</v>
          </cell>
          <cell r="B443" t="str">
            <v>Несебър</v>
          </cell>
        </row>
        <row r="444">
          <cell r="A444" t="str">
            <v>5207</v>
          </cell>
          <cell r="B444" t="str">
            <v>Поморие</v>
          </cell>
        </row>
        <row r="445">
          <cell r="A445" t="str">
            <v>5208</v>
          </cell>
          <cell r="B445" t="str">
            <v>Приморско</v>
          </cell>
        </row>
        <row r="446">
          <cell r="A446" t="str">
            <v>5209</v>
          </cell>
          <cell r="B446" t="str">
            <v>Руен</v>
          </cell>
        </row>
        <row r="447">
          <cell r="A447" t="str">
            <v>5210</v>
          </cell>
          <cell r="B447" t="str">
            <v>Созопол</v>
          </cell>
        </row>
        <row r="448">
          <cell r="A448" t="str">
            <v>5211</v>
          </cell>
          <cell r="B448" t="str">
            <v>Средец</v>
          </cell>
        </row>
        <row r="449">
          <cell r="A449" t="str">
            <v>5212</v>
          </cell>
          <cell r="B449" t="str">
            <v>Сунгурларе</v>
          </cell>
        </row>
        <row r="450">
          <cell r="A450" t="str">
            <v>5213</v>
          </cell>
          <cell r="B450" t="str">
            <v>Царево</v>
          </cell>
        </row>
        <row r="451">
          <cell r="A451" t="str">
            <v>5301</v>
          </cell>
          <cell r="B451" t="str">
            <v>Аврен</v>
          </cell>
        </row>
        <row r="452">
          <cell r="A452" t="str">
            <v>5302</v>
          </cell>
          <cell r="B452" t="str">
            <v>Аксаково</v>
          </cell>
        </row>
        <row r="453">
          <cell r="A453" t="str">
            <v>5303</v>
          </cell>
          <cell r="B453" t="str">
            <v>Белослав</v>
          </cell>
        </row>
        <row r="454">
          <cell r="A454" t="str">
            <v>5304</v>
          </cell>
          <cell r="B454" t="str">
            <v>Бяла</v>
          </cell>
        </row>
        <row r="455">
          <cell r="A455" t="str">
            <v>5305</v>
          </cell>
          <cell r="B455" t="str">
            <v>Варна</v>
          </cell>
        </row>
        <row r="456">
          <cell r="A456" t="str">
            <v>5306</v>
          </cell>
          <cell r="B456" t="str">
            <v>Ветрино</v>
          </cell>
        </row>
        <row r="457">
          <cell r="A457" t="str">
            <v>5307</v>
          </cell>
          <cell r="B457" t="str">
            <v>Вълчидол</v>
          </cell>
        </row>
        <row r="458">
          <cell r="A458" t="str">
            <v>5308</v>
          </cell>
          <cell r="B458" t="str">
            <v>Девня</v>
          </cell>
        </row>
        <row r="459">
          <cell r="A459" t="str">
            <v>5309</v>
          </cell>
          <cell r="B459" t="str">
            <v>Долни Чифлик</v>
          </cell>
        </row>
        <row r="460">
          <cell r="A460" t="str">
            <v>5310</v>
          </cell>
          <cell r="B460" t="str">
            <v>Дългопол</v>
          </cell>
        </row>
        <row r="461">
          <cell r="A461" t="str">
            <v>5311</v>
          </cell>
          <cell r="B461" t="str">
            <v>Провадия</v>
          </cell>
        </row>
        <row r="462">
          <cell r="A462" t="str">
            <v>5312</v>
          </cell>
          <cell r="B462" t="str">
            <v>Суворово</v>
          </cell>
        </row>
        <row r="463">
          <cell r="A463" t="str">
            <v>5401</v>
          </cell>
          <cell r="B463" t="str">
            <v>Велико Търново</v>
          </cell>
        </row>
        <row r="464">
          <cell r="A464" t="str">
            <v>5402</v>
          </cell>
          <cell r="B464" t="str">
            <v>Горна Оряховица</v>
          </cell>
        </row>
        <row r="465">
          <cell r="A465" t="str">
            <v>5403</v>
          </cell>
          <cell r="B465" t="str">
            <v>Елена</v>
          </cell>
        </row>
        <row r="466">
          <cell r="A466" t="str">
            <v>5404</v>
          </cell>
          <cell r="B466" t="str">
            <v>Златарица</v>
          </cell>
        </row>
        <row r="467">
          <cell r="A467" t="str">
            <v>5405</v>
          </cell>
          <cell r="B467" t="str">
            <v>Лясковец</v>
          </cell>
        </row>
        <row r="468">
          <cell r="A468" t="str">
            <v>5406</v>
          </cell>
          <cell r="B468" t="str">
            <v>Павликени</v>
          </cell>
        </row>
        <row r="469">
          <cell r="A469" t="str">
            <v>5407</v>
          </cell>
          <cell r="B469" t="str">
            <v>Полски Тръмбеш</v>
          </cell>
        </row>
        <row r="470">
          <cell r="A470" t="str">
            <v>5408</v>
          </cell>
          <cell r="B470" t="str">
            <v>Свищов</v>
          </cell>
        </row>
        <row r="471">
          <cell r="A471" t="str">
            <v>5409</v>
          </cell>
          <cell r="B471" t="str">
            <v>Стражица</v>
          </cell>
        </row>
        <row r="472">
          <cell r="A472" t="str">
            <v>5410</v>
          </cell>
          <cell r="B472" t="str">
            <v>Сухиндол</v>
          </cell>
        </row>
        <row r="473">
          <cell r="A473" t="str">
            <v>5501</v>
          </cell>
          <cell r="B473" t="str">
            <v>Белоградчик</v>
          </cell>
        </row>
        <row r="474">
          <cell r="A474" t="str">
            <v>5502</v>
          </cell>
          <cell r="B474" t="str">
            <v>Бойница</v>
          </cell>
        </row>
        <row r="475">
          <cell r="A475" t="str">
            <v>5503</v>
          </cell>
          <cell r="B475" t="str">
            <v>Брегово</v>
          </cell>
        </row>
        <row r="476">
          <cell r="A476" t="str">
            <v>5504</v>
          </cell>
          <cell r="B476" t="str">
            <v>Видин</v>
          </cell>
        </row>
        <row r="477">
          <cell r="A477" t="str">
            <v>5505</v>
          </cell>
          <cell r="B477" t="str">
            <v>Грамада</v>
          </cell>
        </row>
        <row r="478">
          <cell r="A478" t="str">
            <v>5506</v>
          </cell>
          <cell r="B478" t="str">
            <v>Димово</v>
          </cell>
        </row>
        <row r="479">
          <cell r="A479" t="str">
            <v>5507</v>
          </cell>
          <cell r="B479" t="str">
            <v>Кула</v>
          </cell>
        </row>
        <row r="480">
          <cell r="A480" t="str">
            <v>5508</v>
          </cell>
          <cell r="B480" t="str">
            <v>Макреш</v>
          </cell>
        </row>
        <row r="481">
          <cell r="A481" t="str">
            <v>5509</v>
          </cell>
          <cell r="B481" t="str">
            <v>Ново село</v>
          </cell>
        </row>
        <row r="482">
          <cell r="A482" t="str">
            <v>5510</v>
          </cell>
          <cell r="B482" t="str">
            <v>Ружинци</v>
          </cell>
        </row>
        <row r="483">
          <cell r="A483" t="str">
            <v>5511</v>
          </cell>
          <cell r="B483" t="str">
            <v>Чупрене</v>
          </cell>
        </row>
        <row r="484">
          <cell r="A484" t="str">
            <v>5601</v>
          </cell>
          <cell r="B484" t="str">
            <v>Борован</v>
          </cell>
        </row>
        <row r="485">
          <cell r="A485" t="str">
            <v>5602</v>
          </cell>
          <cell r="B485" t="str">
            <v>Бяла Слатина</v>
          </cell>
        </row>
        <row r="486">
          <cell r="A486" t="str">
            <v>5603</v>
          </cell>
          <cell r="B486" t="str">
            <v>Враца</v>
          </cell>
        </row>
        <row r="487">
          <cell r="A487" t="str">
            <v>5605</v>
          </cell>
          <cell r="B487" t="str">
            <v>Козлодуй</v>
          </cell>
        </row>
        <row r="488">
          <cell r="A488" t="str">
            <v>5606</v>
          </cell>
          <cell r="B488" t="str">
            <v>Криводол</v>
          </cell>
        </row>
        <row r="489">
          <cell r="A489" t="str">
            <v>5607</v>
          </cell>
          <cell r="B489" t="str">
            <v>Мездра</v>
          </cell>
        </row>
        <row r="490">
          <cell r="A490" t="str">
            <v>5608</v>
          </cell>
          <cell r="B490" t="str">
            <v>Мизия</v>
          </cell>
        </row>
        <row r="491">
          <cell r="A491" t="str">
            <v>5609</v>
          </cell>
          <cell r="B491" t="str">
            <v>Оряхово</v>
          </cell>
        </row>
        <row r="492">
          <cell r="A492" t="str">
            <v>5610</v>
          </cell>
          <cell r="B492" t="str">
            <v>Роман</v>
          </cell>
        </row>
        <row r="493">
          <cell r="A493" t="str">
            <v>5611</v>
          </cell>
          <cell r="B493" t="str">
            <v>Хайредин</v>
          </cell>
        </row>
        <row r="494">
          <cell r="A494" t="str">
            <v>5701</v>
          </cell>
          <cell r="B494" t="str">
            <v>Габрово</v>
          </cell>
        </row>
        <row r="495">
          <cell r="A495" t="str">
            <v>5702</v>
          </cell>
          <cell r="B495" t="str">
            <v>Дряново</v>
          </cell>
        </row>
        <row r="496">
          <cell r="A496" t="str">
            <v>5703</v>
          </cell>
          <cell r="B496" t="str">
            <v>Севлиево</v>
          </cell>
        </row>
        <row r="497">
          <cell r="A497" t="str">
            <v>5704</v>
          </cell>
          <cell r="B497" t="str">
            <v>Трявна</v>
          </cell>
        </row>
        <row r="498">
          <cell r="A498" t="str">
            <v>5801</v>
          </cell>
          <cell r="B498" t="str">
            <v>Балчик</v>
          </cell>
        </row>
        <row r="499">
          <cell r="A499" t="str">
            <v>5802</v>
          </cell>
          <cell r="B499" t="str">
            <v>Генерал Тошево</v>
          </cell>
        </row>
        <row r="500">
          <cell r="A500" t="str">
            <v>5803</v>
          </cell>
          <cell r="B500" t="str">
            <v>Добрич</v>
          </cell>
        </row>
        <row r="501">
          <cell r="A501" t="str">
            <v>5804</v>
          </cell>
          <cell r="B501" t="str">
            <v>Добричка</v>
          </cell>
        </row>
        <row r="502">
          <cell r="A502" t="str">
            <v>5805</v>
          </cell>
          <cell r="B502" t="str">
            <v>Каварна</v>
          </cell>
        </row>
        <row r="503">
          <cell r="A503" t="str">
            <v>5806</v>
          </cell>
          <cell r="B503" t="str">
            <v>Крушари</v>
          </cell>
        </row>
        <row r="504">
          <cell r="A504" t="str">
            <v>5807</v>
          </cell>
          <cell r="B504" t="str">
            <v>Тервел</v>
          </cell>
        </row>
        <row r="505">
          <cell r="A505" t="str">
            <v>5808</v>
          </cell>
          <cell r="B505" t="str">
            <v>Шабла</v>
          </cell>
        </row>
        <row r="506">
          <cell r="A506" t="str">
            <v>5901</v>
          </cell>
          <cell r="B506" t="str">
            <v>Ардино</v>
          </cell>
        </row>
        <row r="507">
          <cell r="A507" t="str">
            <v>5902</v>
          </cell>
          <cell r="B507" t="str">
            <v>Джебел</v>
          </cell>
        </row>
        <row r="508">
          <cell r="A508" t="str">
            <v>5903</v>
          </cell>
          <cell r="B508" t="str">
            <v>Кирково</v>
          </cell>
        </row>
        <row r="509">
          <cell r="A509" t="str">
            <v>5904</v>
          </cell>
          <cell r="B509" t="str">
            <v>Крумовград</v>
          </cell>
        </row>
        <row r="510">
          <cell r="A510" t="str">
            <v>5905</v>
          </cell>
          <cell r="B510" t="str">
            <v>Кърджали</v>
          </cell>
        </row>
        <row r="511">
          <cell r="A511" t="str">
            <v>5906</v>
          </cell>
          <cell r="B511" t="str">
            <v>Момчилград</v>
          </cell>
        </row>
        <row r="512">
          <cell r="A512" t="str">
            <v>5907</v>
          </cell>
          <cell r="B512" t="str">
            <v>Черноочене</v>
          </cell>
        </row>
        <row r="513">
          <cell r="A513" t="str">
            <v>6001</v>
          </cell>
          <cell r="B513" t="str">
            <v>Бобовдол</v>
          </cell>
        </row>
        <row r="514">
          <cell r="A514" t="str">
            <v>6002</v>
          </cell>
          <cell r="B514" t="str">
            <v>Бобошево</v>
          </cell>
        </row>
        <row r="515">
          <cell r="A515" t="str">
            <v>6003</v>
          </cell>
          <cell r="B515" t="str">
            <v>Дупница</v>
          </cell>
        </row>
        <row r="516">
          <cell r="A516" t="str">
            <v>6004</v>
          </cell>
          <cell r="B516" t="str">
            <v>Кочериново</v>
          </cell>
        </row>
        <row r="517">
          <cell r="A517" t="str">
            <v>6005</v>
          </cell>
          <cell r="B517" t="str">
            <v>Кюстендил</v>
          </cell>
        </row>
        <row r="518">
          <cell r="A518" t="str">
            <v>6006</v>
          </cell>
          <cell r="B518" t="str">
            <v>Невестино</v>
          </cell>
        </row>
        <row r="519">
          <cell r="A519" t="str">
            <v>6007</v>
          </cell>
          <cell r="B519" t="str">
            <v>Рила</v>
          </cell>
        </row>
        <row r="520">
          <cell r="A520" t="str">
            <v>6008</v>
          </cell>
          <cell r="B520" t="str">
            <v>Сапарева баня</v>
          </cell>
        </row>
        <row r="521">
          <cell r="A521" t="str">
            <v>6009</v>
          </cell>
          <cell r="B521" t="str">
            <v>Трекляно</v>
          </cell>
        </row>
        <row r="522">
          <cell r="A522" t="str">
            <v>6101</v>
          </cell>
          <cell r="B522" t="str">
            <v>Априлци</v>
          </cell>
        </row>
        <row r="523">
          <cell r="A523" t="str">
            <v>6102</v>
          </cell>
          <cell r="B523" t="str">
            <v>Летница</v>
          </cell>
        </row>
        <row r="524">
          <cell r="A524" t="str">
            <v>6103</v>
          </cell>
          <cell r="B524" t="str">
            <v>Ловеч</v>
          </cell>
        </row>
        <row r="525">
          <cell r="A525" t="str">
            <v>6104</v>
          </cell>
          <cell r="B525" t="str">
            <v>Луковит</v>
          </cell>
        </row>
        <row r="526">
          <cell r="A526" t="str">
            <v>6105</v>
          </cell>
          <cell r="B526" t="str">
            <v>Тетевен</v>
          </cell>
        </row>
        <row r="527">
          <cell r="A527" t="str">
            <v>6106</v>
          </cell>
          <cell r="B527" t="str">
            <v>Троян</v>
          </cell>
        </row>
        <row r="528">
          <cell r="A528" t="str">
            <v>6107</v>
          </cell>
          <cell r="B528" t="str">
            <v>Угърчин</v>
          </cell>
        </row>
        <row r="529">
          <cell r="A529" t="str">
            <v>6108</v>
          </cell>
          <cell r="B529" t="str">
            <v>Ябланица</v>
          </cell>
        </row>
        <row r="530">
          <cell r="A530" t="str">
            <v>6201</v>
          </cell>
          <cell r="B530" t="str">
            <v>Берковица</v>
          </cell>
        </row>
        <row r="531">
          <cell r="A531" t="str">
            <v>6202</v>
          </cell>
          <cell r="B531" t="str">
            <v>Бойчиновци</v>
          </cell>
        </row>
        <row r="532">
          <cell r="A532" t="str">
            <v>6203</v>
          </cell>
          <cell r="B532" t="str">
            <v>Брусарци</v>
          </cell>
        </row>
        <row r="533">
          <cell r="A533" t="str">
            <v>6204</v>
          </cell>
          <cell r="B533" t="str">
            <v>Вълчедръм</v>
          </cell>
        </row>
        <row r="534">
          <cell r="A534" t="str">
            <v>6205</v>
          </cell>
          <cell r="B534" t="str">
            <v>Вършец</v>
          </cell>
        </row>
        <row r="535">
          <cell r="A535" t="str">
            <v>6206</v>
          </cell>
          <cell r="B535" t="str">
            <v>Георги Дамяново</v>
          </cell>
        </row>
        <row r="536">
          <cell r="A536" t="str">
            <v>6207</v>
          </cell>
          <cell r="B536" t="str">
            <v>Лом</v>
          </cell>
        </row>
        <row r="537">
          <cell r="A537" t="str">
            <v>6208</v>
          </cell>
          <cell r="B537" t="str">
            <v>Медковец</v>
          </cell>
        </row>
        <row r="538">
          <cell r="A538" t="str">
            <v>6209</v>
          </cell>
          <cell r="B538" t="str">
            <v>Монтана</v>
          </cell>
        </row>
        <row r="539">
          <cell r="A539" t="str">
            <v>6210</v>
          </cell>
          <cell r="B539" t="str">
            <v>Чипровци</v>
          </cell>
        </row>
        <row r="540">
          <cell r="A540" t="str">
            <v>6211</v>
          </cell>
          <cell r="B540" t="str">
            <v>Якимово</v>
          </cell>
        </row>
        <row r="541">
          <cell r="A541" t="str">
            <v>6301</v>
          </cell>
          <cell r="B541" t="str">
            <v>Батак</v>
          </cell>
        </row>
        <row r="542">
          <cell r="A542" t="str">
            <v>6302</v>
          </cell>
          <cell r="B542" t="str">
            <v>Белово</v>
          </cell>
        </row>
        <row r="543">
          <cell r="A543" t="str">
            <v>6303</v>
          </cell>
          <cell r="B543" t="str">
            <v>Брацигово</v>
          </cell>
        </row>
        <row r="544">
          <cell r="A544" t="str">
            <v>6304</v>
          </cell>
          <cell r="B544" t="str">
            <v>Велинград</v>
          </cell>
        </row>
        <row r="545">
          <cell r="A545" t="str">
            <v>6305</v>
          </cell>
          <cell r="B545" t="str">
            <v>Лесичово</v>
          </cell>
        </row>
        <row r="546">
          <cell r="A546" t="str">
            <v>6306</v>
          </cell>
          <cell r="B546" t="str">
            <v>Пазарджик</v>
          </cell>
        </row>
        <row r="547">
          <cell r="A547" t="str">
            <v>6307</v>
          </cell>
          <cell r="B547" t="str">
            <v>Панагюрище</v>
          </cell>
        </row>
        <row r="548">
          <cell r="A548" t="str">
            <v>6308</v>
          </cell>
          <cell r="B548" t="str">
            <v>Пещера</v>
          </cell>
        </row>
        <row r="549">
          <cell r="A549" t="str">
            <v>6309</v>
          </cell>
          <cell r="B549" t="str">
            <v>Ракитово</v>
          </cell>
        </row>
        <row r="550">
          <cell r="A550" t="str">
            <v>6310</v>
          </cell>
          <cell r="B550" t="str">
            <v>Септември</v>
          </cell>
        </row>
        <row r="551">
          <cell r="A551" t="str">
            <v>6311</v>
          </cell>
          <cell r="B551" t="str">
            <v>Стрелча</v>
          </cell>
        </row>
        <row r="552">
          <cell r="A552" t="str">
            <v>6312</v>
          </cell>
          <cell r="B552" t="str">
            <v>Сърница</v>
          </cell>
        </row>
        <row r="553">
          <cell r="A553" t="str">
            <v>6401</v>
          </cell>
          <cell r="B553" t="str">
            <v>Брезник</v>
          </cell>
        </row>
        <row r="554">
          <cell r="A554" t="str">
            <v>6402</v>
          </cell>
          <cell r="B554" t="str">
            <v>Земен</v>
          </cell>
        </row>
        <row r="555">
          <cell r="A555" t="str">
            <v>6403</v>
          </cell>
          <cell r="B555" t="str">
            <v>Ковачевци</v>
          </cell>
        </row>
        <row r="556">
          <cell r="A556" t="str">
            <v>6404</v>
          </cell>
          <cell r="B556" t="str">
            <v>Перник</v>
          </cell>
        </row>
        <row r="557">
          <cell r="A557" t="str">
            <v>6405</v>
          </cell>
          <cell r="B557" t="str">
            <v>Радомир</v>
          </cell>
        </row>
        <row r="558">
          <cell r="A558" t="str">
            <v>6406</v>
          </cell>
          <cell r="B558" t="str">
            <v>Трън</v>
          </cell>
        </row>
        <row r="559">
          <cell r="A559" t="str">
            <v>6501</v>
          </cell>
          <cell r="B559" t="str">
            <v>Белене</v>
          </cell>
        </row>
        <row r="560">
          <cell r="A560" t="str">
            <v>6502</v>
          </cell>
          <cell r="B560" t="str">
            <v>Гулянци</v>
          </cell>
        </row>
        <row r="561">
          <cell r="A561" t="str">
            <v>6503</v>
          </cell>
          <cell r="B561" t="str">
            <v>Долна Митрополия</v>
          </cell>
        </row>
        <row r="562">
          <cell r="A562" t="str">
            <v>6504</v>
          </cell>
          <cell r="B562" t="str">
            <v>Долни Дъбник</v>
          </cell>
        </row>
        <row r="563">
          <cell r="A563" t="str">
            <v>6505</v>
          </cell>
          <cell r="B563" t="str">
            <v>Искър</v>
          </cell>
        </row>
        <row r="564">
          <cell r="A564" t="str">
            <v>6506</v>
          </cell>
          <cell r="B564" t="str">
            <v>Левски</v>
          </cell>
        </row>
        <row r="565">
          <cell r="A565" t="str">
            <v>6507</v>
          </cell>
          <cell r="B565" t="str">
            <v>Никопол</v>
          </cell>
        </row>
        <row r="566">
          <cell r="A566" t="str">
            <v>6508</v>
          </cell>
          <cell r="B566" t="str">
            <v>Плевен</v>
          </cell>
        </row>
        <row r="567">
          <cell r="A567" t="str">
            <v>6509</v>
          </cell>
          <cell r="B567" t="str">
            <v>Пордим</v>
          </cell>
        </row>
        <row r="568">
          <cell r="A568" t="str">
            <v>6510</v>
          </cell>
          <cell r="B568" t="str">
            <v>Червен бряг</v>
          </cell>
        </row>
        <row r="569">
          <cell r="A569" t="str">
            <v>6511</v>
          </cell>
          <cell r="B569" t="str">
            <v>Кнежа</v>
          </cell>
        </row>
        <row r="570">
          <cell r="A570" t="str">
            <v>6601</v>
          </cell>
          <cell r="B570" t="str">
            <v>Асеновград</v>
          </cell>
        </row>
        <row r="571">
          <cell r="A571" t="str">
            <v>6602</v>
          </cell>
          <cell r="B571" t="str">
            <v>Брезово</v>
          </cell>
        </row>
        <row r="572">
          <cell r="A572" t="str">
            <v>6603</v>
          </cell>
          <cell r="B572" t="str">
            <v>Калояново</v>
          </cell>
        </row>
        <row r="573">
          <cell r="A573" t="str">
            <v>6604</v>
          </cell>
          <cell r="B573" t="str">
            <v>Карлово</v>
          </cell>
        </row>
        <row r="574">
          <cell r="A574" t="str">
            <v>6605</v>
          </cell>
          <cell r="B574" t="str">
            <v>Кричим</v>
          </cell>
        </row>
        <row r="575">
          <cell r="A575" t="str">
            <v>6606</v>
          </cell>
          <cell r="B575" t="str">
            <v>Лъки</v>
          </cell>
        </row>
        <row r="576">
          <cell r="A576" t="str">
            <v>6607</v>
          </cell>
          <cell r="B576" t="str">
            <v>Марица</v>
          </cell>
        </row>
        <row r="577">
          <cell r="A577" t="str">
            <v>6608</v>
          </cell>
          <cell r="B577" t="str">
            <v>Перущица</v>
          </cell>
        </row>
        <row r="578">
          <cell r="A578" t="str">
            <v>6609</v>
          </cell>
          <cell r="B578" t="str">
            <v>Пловдив</v>
          </cell>
        </row>
        <row r="579">
          <cell r="A579" t="str">
            <v>6610</v>
          </cell>
          <cell r="B579" t="str">
            <v>Първомай</v>
          </cell>
        </row>
        <row r="580">
          <cell r="A580" t="str">
            <v>6611</v>
          </cell>
          <cell r="B580" t="str">
            <v>Раковски</v>
          </cell>
        </row>
        <row r="581">
          <cell r="A581" t="str">
            <v>6612</v>
          </cell>
          <cell r="B581" t="str">
            <v>Родопи</v>
          </cell>
        </row>
        <row r="582">
          <cell r="A582" t="str">
            <v>6613</v>
          </cell>
          <cell r="B582" t="str">
            <v>Садово</v>
          </cell>
        </row>
        <row r="583">
          <cell r="A583" t="str">
            <v>6614</v>
          </cell>
          <cell r="B583" t="str">
            <v>Стамболийски</v>
          </cell>
        </row>
        <row r="584">
          <cell r="A584" t="str">
            <v>6615</v>
          </cell>
          <cell r="B584" t="str">
            <v>Съединение</v>
          </cell>
        </row>
        <row r="585">
          <cell r="A585" t="str">
            <v>6616</v>
          </cell>
          <cell r="B585" t="str">
            <v>Хисаря</v>
          </cell>
        </row>
        <row r="586">
          <cell r="A586" t="str">
            <v>6617</v>
          </cell>
          <cell r="B586" t="str">
            <v>Куклен</v>
          </cell>
        </row>
        <row r="587">
          <cell r="A587" t="str">
            <v>6618</v>
          </cell>
          <cell r="B587" t="str">
            <v>Сопот</v>
          </cell>
        </row>
        <row r="588">
          <cell r="A588" t="str">
            <v>6701</v>
          </cell>
          <cell r="B588" t="str">
            <v>Завет</v>
          </cell>
        </row>
        <row r="589">
          <cell r="A589" t="str">
            <v>6702</v>
          </cell>
          <cell r="B589" t="str">
            <v>Исперих</v>
          </cell>
        </row>
        <row r="590">
          <cell r="A590" t="str">
            <v>6703</v>
          </cell>
          <cell r="B590" t="str">
            <v>Кубрат</v>
          </cell>
        </row>
        <row r="591">
          <cell r="A591" t="str">
            <v>6704</v>
          </cell>
          <cell r="B591" t="str">
            <v>Лозница</v>
          </cell>
        </row>
        <row r="592">
          <cell r="A592" t="str">
            <v>6705</v>
          </cell>
          <cell r="B592" t="str">
            <v>Разград</v>
          </cell>
        </row>
        <row r="593">
          <cell r="A593" t="str">
            <v>6706</v>
          </cell>
          <cell r="B593" t="str">
            <v>Самуил</v>
          </cell>
        </row>
        <row r="594">
          <cell r="A594" t="str">
            <v>6707</v>
          </cell>
          <cell r="B594" t="str">
            <v>Цар Калоян</v>
          </cell>
        </row>
        <row r="595">
          <cell r="A595" t="str">
            <v>6801</v>
          </cell>
          <cell r="B595" t="str">
            <v>Борово</v>
          </cell>
        </row>
        <row r="596">
          <cell r="A596" t="str">
            <v>6802</v>
          </cell>
          <cell r="B596" t="str">
            <v>Бяла</v>
          </cell>
        </row>
        <row r="597">
          <cell r="A597" t="str">
            <v>6803</v>
          </cell>
          <cell r="B597" t="str">
            <v>Ветово</v>
          </cell>
        </row>
        <row r="598">
          <cell r="A598" t="str">
            <v>6804</v>
          </cell>
          <cell r="B598" t="str">
            <v>Две могили</v>
          </cell>
        </row>
        <row r="599">
          <cell r="A599" t="str">
            <v>6805</v>
          </cell>
          <cell r="B599" t="str">
            <v>Иваново</v>
          </cell>
        </row>
        <row r="600">
          <cell r="A600" t="str">
            <v>6806</v>
          </cell>
          <cell r="B600" t="str">
            <v>Русе</v>
          </cell>
        </row>
        <row r="601">
          <cell r="A601" t="str">
            <v>6807</v>
          </cell>
          <cell r="B601" t="str">
            <v>Сливо поле</v>
          </cell>
        </row>
        <row r="602">
          <cell r="A602" t="str">
            <v>6808</v>
          </cell>
          <cell r="B602" t="str">
            <v>Ценово</v>
          </cell>
        </row>
        <row r="603">
          <cell r="A603" t="str">
            <v>6901</v>
          </cell>
          <cell r="B603" t="str">
            <v>Алфатар</v>
          </cell>
        </row>
        <row r="604">
          <cell r="A604" t="str">
            <v>6902</v>
          </cell>
          <cell r="B604" t="str">
            <v>Главиница</v>
          </cell>
        </row>
        <row r="605">
          <cell r="A605" t="str">
            <v>6903</v>
          </cell>
          <cell r="B605" t="str">
            <v>Дулово</v>
          </cell>
        </row>
        <row r="606">
          <cell r="A606" t="str">
            <v>6904</v>
          </cell>
          <cell r="B606" t="str">
            <v>Кайнарджа</v>
          </cell>
        </row>
        <row r="607">
          <cell r="A607" t="str">
            <v>6905</v>
          </cell>
          <cell r="B607" t="str">
            <v>Силистра</v>
          </cell>
        </row>
        <row r="608">
          <cell r="A608" t="str">
            <v>6906</v>
          </cell>
          <cell r="B608" t="str">
            <v>Ситово</v>
          </cell>
        </row>
        <row r="609">
          <cell r="A609" t="str">
            <v>6907</v>
          </cell>
          <cell r="B609" t="str">
            <v>Тутракан</v>
          </cell>
        </row>
        <row r="610">
          <cell r="A610" t="str">
            <v>7001</v>
          </cell>
          <cell r="B610" t="str">
            <v>Котел</v>
          </cell>
        </row>
        <row r="611">
          <cell r="A611" t="str">
            <v>7002</v>
          </cell>
          <cell r="B611" t="str">
            <v>Нова Загора</v>
          </cell>
        </row>
        <row r="612">
          <cell r="A612" t="str">
            <v>7003</v>
          </cell>
          <cell r="B612" t="str">
            <v>Сливен</v>
          </cell>
        </row>
        <row r="613">
          <cell r="A613" t="str">
            <v>7004</v>
          </cell>
          <cell r="B613" t="str">
            <v>Твърдица</v>
          </cell>
        </row>
        <row r="614">
          <cell r="A614" t="str">
            <v>7101</v>
          </cell>
          <cell r="B614" t="str">
            <v>Баните</v>
          </cell>
        </row>
        <row r="615">
          <cell r="A615" t="str">
            <v>7102</v>
          </cell>
          <cell r="B615" t="str">
            <v>Борино</v>
          </cell>
        </row>
        <row r="616">
          <cell r="A616" t="str">
            <v>7103</v>
          </cell>
          <cell r="B616" t="str">
            <v>Девин</v>
          </cell>
        </row>
        <row r="617">
          <cell r="A617" t="str">
            <v>7104</v>
          </cell>
          <cell r="B617" t="str">
            <v>Доспат</v>
          </cell>
        </row>
        <row r="618">
          <cell r="A618" t="str">
            <v>7105</v>
          </cell>
          <cell r="B618" t="str">
            <v>Златоград</v>
          </cell>
        </row>
        <row r="619">
          <cell r="A619" t="str">
            <v>7106</v>
          </cell>
          <cell r="B619" t="str">
            <v>Мадан</v>
          </cell>
        </row>
        <row r="620">
          <cell r="A620" t="str">
            <v>7107</v>
          </cell>
          <cell r="B620" t="str">
            <v>Неделино</v>
          </cell>
        </row>
        <row r="621">
          <cell r="A621" t="str">
            <v>7108</v>
          </cell>
          <cell r="B621" t="str">
            <v>Рудозем</v>
          </cell>
        </row>
        <row r="622">
          <cell r="A622" t="str">
            <v>7109</v>
          </cell>
          <cell r="B622" t="str">
            <v>Смолян</v>
          </cell>
        </row>
        <row r="623">
          <cell r="A623" t="str">
            <v>7110</v>
          </cell>
          <cell r="B623" t="str">
            <v>Чепеларе</v>
          </cell>
        </row>
        <row r="624">
          <cell r="A624" t="str">
            <v>7201</v>
          </cell>
          <cell r="B624" t="str">
            <v>Район Банкя</v>
          </cell>
        </row>
        <row r="625">
          <cell r="A625" t="str">
            <v>7202</v>
          </cell>
          <cell r="B625" t="str">
            <v>Район Витоша</v>
          </cell>
        </row>
        <row r="626">
          <cell r="A626" t="str">
            <v>7203</v>
          </cell>
          <cell r="B626" t="str">
            <v xml:space="preserve">Район Възраждане </v>
          </cell>
        </row>
        <row r="627">
          <cell r="A627" t="str">
            <v>7204</v>
          </cell>
          <cell r="B627" t="str">
            <v>Район Връбница</v>
          </cell>
        </row>
        <row r="628">
          <cell r="A628" t="str">
            <v>7205</v>
          </cell>
          <cell r="B628" t="str">
            <v>Район Илинден</v>
          </cell>
        </row>
        <row r="629">
          <cell r="A629" t="str">
            <v>7206</v>
          </cell>
          <cell r="B629" t="str">
            <v>Район Искър</v>
          </cell>
        </row>
        <row r="630">
          <cell r="A630" t="str">
            <v>7207</v>
          </cell>
          <cell r="B630" t="str">
            <v>Район Изгрев</v>
          </cell>
        </row>
        <row r="631">
          <cell r="A631" t="str">
            <v>7208</v>
          </cell>
          <cell r="B631" t="str">
            <v>Район Красна Поляна</v>
          </cell>
        </row>
        <row r="632">
          <cell r="A632" t="str">
            <v>7209</v>
          </cell>
          <cell r="B632" t="str">
            <v>Район Красно село</v>
          </cell>
        </row>
        <row r="633">
          <cell r="A633" t="str">
            <v>7210</v>
          </cell>
          <cell r="B633" t="str">
            <v>Район Кремиковци</v>
          </cell>
        </row>
        <row r="634">
          <cell r="A634" t="str">
            <v>7211</v>
          </cell>
          <cell r="B634" t="str">
            <v>Район Лозенец</v>
          </cell>
        </row>
        <row r="635">
          <cell r="A635" t="str">
            <v>7212</v>
          </cell>
          <cell r="B635" t="str">
            <v>Район Люлин</v>
          </cell>
        </row>
        <row r="636">
          <cell r="A636" t="str">
            <v>7213</v>
          </cell>
          <cell r="B636" t="str">
            <v>Район Младост</v>
          </cell>
        </row>
        <row r="637">
          <cell r="A637" t="str">
            <v>7214</v>
          </cell>
          <cell r="B637" t="str">
            <v>Район Надежда</v>
          </cell>
        </row>
        <row r="638">
          <cell r="A638" t="str">
            <v>7215</v>
          </cell>
          <cell r="B638" t="str">
            <v>Район Нови Искър</v>
          </cell>
        </row>
        <row r="639">
          <cell r="A639" t="str">
            <v>7216</v>
          </cell>
          <cell r="B639" t="str">
            <v>Район Оборище</v>
          </cell>
        </row>
        <row r="640">
          <cell r="A640" t="str">
            <v>7217</v>
          </cell>
          <cell r="B640" t="str">
            <v>Район Овча Купел</v>
          </cell>
        </row>
        <row r="641">
          <cell r="A641" t="str">
            <v>7218</v>
          </cell>
          <cell r="B641" t="str">
            <v>Район Панчарево</v>
          </cell>
        </row>
        <row r="642">
          <cell r="A642" t="str">
            <v>7219</v>
          </cell>
          <cell r="B642" t="str">
            <v>Район Подуяне</v>
          </cell>
        </row>
        <row r="643">
          <cell r="A643" t="str">
            <v>7220</v>
          </cell>
          <cell r="B643" t="str">
            <v>Район Сердика</v>
          </cell>
        </row>
        <row r="644">
          <cell r="A644" t="str">
            <v>7221</v>
          </cell>
          <cell r="B644" t="str">
            <v>Район Слатина</v>
          </cell>
        </row>
        <row r="645">
          <cell r="A645" t="str">
            <v>7222</v>
          </cell>
          <cell r="B645" t="str">
            <v>Район Средец</v>
          </cell>
        </row>
        <row r="646">
          <cell r="A646" t="str">
            <v>7223</v>
          </cell>
          <cell r="B646" t="str">
            <v>Район Студентска</v>
          </cell>
        </row>
        <row r="647">
          <cell r="A647" t="str">
            <v>7224</v>
          </cell>
          <cell r="B647" t="str">
            <v>Район Триадица</v>
          </cell>
        </row>
        <row r="648">
          <cell r="A648" t="str">
            <v>7225</v>
          </cell>
          <cell r="B648" t="str">
            <v>Столична община</v>
          </cell>
        </row>
        <row r="649">
          <cell r="A649" t="str">
            <v>7301</v>
          </cell>
          <cell r="B649" t="str">
            <v>Антон</v>
          </cell>
        </row>
        <row r="650">
          <cell r="A650" t="str">
            <v>7302</v>
          </cell>
          <cell r="B650" t="str">
            <v>Божурище</v>
          </cell>
        </row>
        <row r="651">
          <cell r="A651" t="str">
            <v>7303</v>
          </cell>
          <cell r="B651" t="str">
            <v>Ботевград</v>
          </cell>
        </row>
        <row r="652">
          <cell r="A652" t="str">
            <v>7304</v>
          </cell>
          <cell r="B652" t="str">
            <v>Годеч</v>
          </cell>
        </row>
        <row r="653">
          <cell r="A653" t="str">
            <v>7305</v>
          </cell>
          <cell r="B653" t="str">
            <v>Горна Малина</v>
          </cell>
        </row>
        <row r="654">
          <cell r="A654" t="str">
            <v>7306</v>
          </cell>
          <cell r="B654" t="str">
            <v>Долна Баня</v>
          </cell>
        </row>
        <row r="655">
          <cell r="A655" t="str">
            <v>7307</v>
          </cell>
          <cell r="B655" t="str">
            <v xml:space="preserve">Драгоман </v>
          </cell>
        </row>
        <row r="656">
          <cell r="A656" t="str">
            <v>7308</v>
          </cell>
          <cell r="B656" t="str">
            <v>Елин Пелин</v>
          </cell>
        </row>
        <row r="657">
          <cell r="A657" t="str">
            <v>7309</v>
          </cell>
          <cell r="B657" t="str">
            <v>Етрополе</v>
          </cell>
        </row>
        <row r="658">
          <cell r="A658" t="str">
            <v>7310</v>
          </cell>
          <cell r="B658" t="str">
            <v>Златица</v>
          </cell>
        </row>
        <row r="659">
          <cell r="A659" t="str">
            <v>7311</v>
          </cell>
          <cell r="B659" t="str">
            <v>Ихтиман</v>
          </cell>
        </row>
        <row r="660">
          <cell r="A660" t="str">
            <v>7312</v>
          </cell>
          <cell r="B660" t="str">
            <v>Копривщица</v>
          </cell>
        </row>
        <row r="661">
          <cell r="A661" t="str">
            <v>7313</v>
          </cell>
          <cell r="B661" t="str">
            <v>Костенец</v>
          </cell>
        </row>
        <row r="662">
          <cell r="A662" t="str">
            <v>7314</v>
          </cell>
          <cell r="B662" t="str">
            <v>Костинброд</v>
          </cell>
        </row>
        <row r="663">
          <cell r="A663" t="str">
            <v>7315</v>
          </cell>
          <cell r="B663" t="str">
            <v>Мирково</v>
          </cell>
        </row>
        <row r="664">
          <cell r="A664" t="str">
            <v>7316</v>
          </cell>
          <cell r="B664" t="str">
            <v>Пирдоп</v>
          </cell>
        </row>
        <row r="665">
          <cell r="A665" t="str">
            <v>7317</v>
          </cell>
          <cell r="B665" t="str">
            <v>Правец</v>
          </cell>
        </row>
        <row r="666">
          <cell r="A666" t="str">
            <v>7318</v>
          </cell>
          <cell r="B666" t="str">
            <v>Самоков</v>
          </cell>
        </row>
        <row r="667">
          <cell r="A667" t="str">
            <v>7319</v>
          </cell>
          <cell r="B667" t="str">
            <v>Своге</v>
          </cell>
        </row>
        <row r="668">
          <cell r="A668" t="str">
            <v>7320</v>
          </cell>
          <cell r="B668" t="str">
            <v>Сливница</v>
          </cell>
        </row>
        <row r="669">
          <cell r="A669" t="str">
            <v>7321</v>
          </cell>
          <cell r="B669" t="str">
            <v>Чавдар</v>
          </cell>
        </row>
        <row r="670">
          <cell r="A670" t="str">
            <v>7322</v>
          </cell>
          <cell r="B670" t="str">
            <v>Челопеч</v>
          </cell>
        </row>
        <row r="671">
          <cell r="A671" t="str">
            <v>7401</v>
          </cell>
          <cell r="B671" t="str">
            <v>Братя Даскалови</v>
          </cell>
        </row>
        <row r="672">
          <cell r="A672" t="str">
            <v>7402</v>
          </cell>
          <cell r="B672" t="str">
            <v>Гурково</v>
          </cell>
        </row>
        <row r="673">
          <cell r="A673" t="str">
            <v>7403</v>
          </cell>
          <cell r="B673" t="str">
            <v>Гълъбово</v>
          </cell>
        </row>
        <row r="674">
          <cell r="A674" t="str">
            <v>7404</v>
          </cell>
          <cell r="B674" t="str">
            <v>Казанлък</v>
          </cell>
        </row>
        <row r="675">
          <cell r="A675" t="str">
            <v>7405</v>
          </cell>
          <cell r="B675" t="str">
            <v>Мъглиж</v>
          </cell>
        </row>
        <row r="676">
          <cell r="A676" t="str">
            <v>7406</v>
          </cell>
          <cell r="B676" t="str">
            <v>Николаево</v>
          </cell>
        </row>
        <row r="677">
          <cell r="A677" t="str">
            <v>7407</v>
          </cell>
          <cell r="B677" t="str">
            <v>Опан</v>
          </cell>
        </row>
        <row r="678">
          <cell r="A678" t="str">
            <v>7408</v>
          </cell>
          <cell r="B678" t="str">
            <v>Павел баня</v>
          </cell>
        </row>
        <row r="679">
          <cell r="A679" t="str">
            <v>7409</v>
          </cell>
          <cell r="B679" t="str">
            <v>Раднево</v>
          </cell>
        </row>
        <row r="680">
          <cell r="A680" t="str">
            <v>7410</v>
          </cell>
          <cell r="B680" t="str">
            <v>Стара Загора</v>
          </cell>
        </row>
        <row r="681">
          <cell r="A681" t="str">
            <v>7411</v>
          </cell>
          <cell r="B681" t="str">
            <v>Чирпан</v>
          </cell>
        </row>
        <row r="682">
          <cell r="A682" t="str">
            <v>7501</v>
          </cell>
          <cell r="B682" t="str">
            <v>Антоново</v>
          </cell>
        </row>
        <row r="683">
          <cell r="A683" t="str">
            <v>7502</v>
          </cell>
          <cell r="B683" t="str">
            <v>Омуртаг</v>
          </cell>
        </row>
        <row r="684">
          <cell r="A684" t="str">
            <v>7503</v>
          </cell>
          <cell r="B684" t="str">
            <v>Опака</v>
          </cell>
        </row>
        <row r="685">
          <cell r="A685" t="str">
            <v>7504</v>
          </cell>
          <cell r="B685" t="str">
            <v>Попово</v>
          </cell>
        </row>
        <row r="686">
          <cell r="A686" t="str">
            <v>7505</v>
          </cell>
          <cell r="B686" t="str">
            <v>Търговище</v>
          </cell>
        </row>
        <row r="687">
          <cell r="A687" t="str">
            <v>7601</v>
          </cell>
          <cell r="B687" t="str">
            <v>Димитровград</v>
          </cell>
        </row>
        <row r="688">
          <cell r="A688" t="str">
            <v>7602</v>
          </cell>
          <cell r="B688" t="str">
            <v>Ивайловград</v>
          </cell>
        </row>
        <row r="689">
          <cell r="A689" t="str">
            <v>7603</v>
          </cell>
          <cell r="B689" t="str">
            <v>Любимец</v>
          </cell>
        </row>
        <row r="690">
          <cell r="A690" t="str">
            <v>7604</v>
          </cell>
          <cell r="B690" t="str">
            <v>Маджарово</v>
          </cell>
        </row>
        <row r="691">
          <cell r="A691" t="str">
            <v>7605</v>
          </cell>
          <cell r="B691" t="str">
            <v>Минерални Бани</v>
          </cell>
        </row>
        <row r="692">
          <cell r="A692" t="str">
            <v>7606</v>
          </cell>
          <cell r="B692" t="str">
            <v>Свиленград</v>
          </cell>
        </row>
        <row r="693">
          <cell r="A693" t="str">
            <v>7607</v>
          </cell>
          <cell r="B693" t="str">
            <v>Симеоновград</v>
          </cell>
        </row>
        <row r="694">
          <cell r="A694" t="str">
            <v>7608</v>
          </cell>
          <cell r="B694" t="str">
            <v>Стамболово</v>
          </cell>
        </row>
        <row r="695">
          <cell r="A695" t="str">
            <v>7609</v>
          </cell>
          <cell r="B695" t="str">
            <v>Тополовград</v>
          </cell>
        </row>
        <row r="696">
          <cell r="A696" t="str">
            <v>7610</v>
          </cell>
          <cell r="B696" t="str">
            <v>Харманли</v>
          </cell>
        </row>
        <row r="697">
          <cell r="A697" t="str">
            <v>7611</v>
          </cell>
          <cell r="B697" t="str">
            <v>Хасково</v>
          </cell>
        </row>
        <row r="698">
          <cell r="A698" t="str">
            <v>7701</v>
          </cell>
          <cell r="B698" t="str">
            <v>Велики Преслав</v>
          </cell>
        </row>
        <row r="699">
          <cell r="A699" t="str">
            <v>7702</v>
          </cell>
          <cell r="B699" t="str">
            <v>Венец</v>
          </cell>
        </row>
        <row r="700">
          <cell r="A700" t="str">
            <v>7703</v>
          </cell>
          <cell r="B700" t="str">
            <v>Върбица</v>
          </cell>
        </row>
        <row r="701">
          <cell r="A701" t="str">
            <v>7704</v>
          </cell>
          <cell r="B701" t="str">
            <v>Каолиново</v>
          </cell>
        </row>
        <row r="702">
          <cell r="A702" t="str">
            <v>7705</v>
          </cell>
          <cell r="B702" t="str">
            <v>Каспичан</v>
          </cell>
        </row>
        <row r="703">
          <cell r="A703" t="str">
            <v>7706</v>
          </cell>
          <cell r="B703" t="str">
            <v>Никола Козлево</v>
          </cell>
        </row>
        <row r="704">
          <cell r="A704" t="str">
            <v>7707</v>
          </cell>
          <cell r="B704" t="str">
            <v>Нови пазар</v>
          </cell>
        </row>
        <row r="705">
          <cell r="A705" t="str">
            <v>7708</v>
          </cell>
          <cell r="B705" t="str">
            <v>Смядово</v>
          </cell>
        </row>
        <row r="706">
          <cell r="A706" t="str">
            <v>7709</v>
          </cell>
          <cell r="B706" t="str">
            <v>Хитрино</v>
          </cell>
        </row>
        <row r="707">
          <cell r="A707" t="str">
            <v>7710</v>
          </cell>
          <cell r="B707" t="str">
            <v>Шумен</v>
          </cell>
        </row>
        <row r="708">
          <cell r="A708" t="str">
            <v>7801</v>
          </cell>
          <cell r="B708" t="str">
            <v>Болярово</v>
          </cell>
        </row>
        <row r="709">
          <cell r="A709" t="str">
            <v>7802</v>
          </cell>
          <cell r="B709" t="str">
            <v>Елхово</v>
          </cell>
        </row>
        <row r="710">
          <cell r="A710" t="str">
            <v>7803</v>
          </cell>
          <cell r="B710" t="str">
            <v>Стралджа</v>
          </cell>
        </row>
        <row r="711">
          <cell r="A711" t="str">
            <v>7804</v>
          </cell>
          <cell r="B711" t="str">
            <v>Тунджа</v>
          </cell>
        </row>
        <row r="712">
          <cell r="A712" t="str">
            <v>7805</v>
          </cell>
          <cell r="B712" t="str">
            <v>Ямбол</v>
          </cell>
        </row>
        <row r="715">
          <cell r="B715">
            <v>43131</v>
          </cell>
        </row>
        <row r="716">
          <cell r="B716">
            <v>43159</v>
          </cell>
        </row>
        <row r="717">
          <cell r="B717">
            <v>43190</v>
          </cell>
        </row>
        <row r="718">
          <cell r="B718">
            <v>43220</v>
          </cell>
        </row>
        <row r="719">
          <cell r="B719">
            <v>43251</v>
          </cell>
        </row>
        <row r="720">
          <cell r="B720">
            <v>43281</v>
          </cell>
        </row>
        <row r="721">
          <cell r="B721">
            <v>43312</v>
          </cell>
        </row>
        <row r="722">
          <cell r="B722">
            <v>43343</v>
          </cell>
        </row>
        <row r="723">
          <cell r="B723">
            <v>43373</v>
          </cell>
        </row>
        <row r="724">
          <cell r="B724">
            <v>43404</v>
          </cell>
        </row>
        <row r="725">
          <cell r="B725">
            <v>43434</v>
          </cell>
        </row>
        <row r="726">
          <cell r="B726">
            <v>43465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6"/>
  <sheetViews>
    <sheetView showZeros="0" tabSelected="1" topLeftCell="B6" zoomScale="75" zoomScaleNormal="75" workbookViewId="0">
      <selection activeCell="B6" sqref="B6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54"/>
      <c r="C1" s="454"/>
      <c r="D1" s="454"/>
      <c r="E1" s="16"/>
      <c r="F1" s="456"/>
      <c r="G1" s="456"/>
      <c r="H1" s="456"/>
      <c r="I1" s="16"/>
      <c r="J1" s="16"/>
      <c r="N1" s="4"/>
      <c r="O1" s="454"/>
      <c r="Q1" s="4"/>
    </row>
    <row r="2" spans="1:26" ht="15.75" hidden="1">
      <c r="B2" s="454"/>
      <c r="C2" s="454"/>
      <c r="D2" s="454"/>
      <c r="E2" s="16"/>
      <c r="F2" s="453"/>
      <c r="G2" s="453"/>
      <c r="H2" s="453"/>
      <c r="I2" s="16"/>
      <c r="J2" s="16"/>
      <c r="N2" s="4"/>
      <c r="O2" s="454"/>
      <c r="Q2" s="4"/>
    </row>
    <row r="3" spans="1:26" ht="21.75" hidden="1" customHeight="1">
      <c r="B3" s="454"/>
      <c r="C3" s="454"/>
      <c r="D3" s="454"/>
      <c r="E3" s="16"/>
      <c r="F3" s="453"/>
      <c r="G3" s="453"/>
      <c r="H3" s="453"/>
      <c r="I3" s="16"/>
      <c r="J3" s="16"/>
      <c r="N3" s="4"/>
      <c r="Q3" s="4"/>
    </row>
    <row r="4" spans="1:26" ht="15.75" hidden="1">
      <c r="B4" s="454"/>
      <c r="C4" s="454"/>
      <c r="D4" s="454"/>
      <c r="E4" s="16"/>
      <c r="F4" s="453"/>
      <c r="G4" s="453"/>
      <c r="H4" s="453"/>
      <c r="I4" s="16"/>
      <c r="J4" s="16"/>
      <c r="N4" s="4"/>
      <c r="O4" s="455"/>
      <c r="Q4" s="4"/>
    </row>
    <row r="5" spans="1:26" ht="18" hidden="1" customHeight="1">
      <c r="B5" s="454"/>
      <c r="C5" s="454"/>
      <c r="D5" s="454"/>
      <c r="E5" s="16"/>
      <c r="F5" s="453"/>
      <c r="G5" s="453"/>
      <c r="H5" s="453"/>
      <c r="I5" s="16"/>
      <c r="J5" s="16"/>
      <c r="N5" s="4"/>
      <c r="O5" s="421"/>
      <c r="Q5" s="4"/>
    </row>
    <row r="6" spans="1:26" ht="20.25">
      <c r="B6" s="454"/>
      <c r="C6" s="454"/>
      <c r="D6" s="454"/>
      <c r="E6" s="16"/>
      <c r="F6" s="453"/>
      <c r="G6" s="453"/>
      <c r="H6" s="453"/>
      <c r="I6" s="16"/>
      <c r="J6" s="16"/>
      <c r="N6" s="4"/>
      <c r="O6" s="447"/>
      <c r="Q6" s="4"/>
    </row>
    <row r="7" spans="1:26" ht="9" hidden="1" customHeight="1">
      <c r="B7" s="447"/>
      <c r="C7" s="447"/>
      <c r="D7" s="447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52" t="str">
        <f>VLOOKUP(E15,SMETKA,3,FALSE)</f>
        <v xml:space="preserve">                                  ОТЧЕТ ЗА КАСОВОТО ИЗПЪЛНЕНИЕ НА БЮДЖЕТА</v>
      </c>
      <c r="C8" s="451"/>
      <c r="D8" s="451"/>
      <c r="E8" s="450"/>
      <c r="F8" s="450"/>
      <c r="G8" s="450"/>
      <c r="H8" s="450"/>
      <c r="I8" s="450"/>
      <c r="J8" s="449"/>
      <c r="K8" s="448"/>
      <c r="L8" s="448"/>
      <c r="M8" s="448"/>
      <c r="N8" s="4"/>
      <c r="P8" s="4"/>
      <c r="Q8" s="4"/>
    </row>
    <row r="9" spans="1:26" ht="12" customHeight="1" thickTop="1">
      <c r="B9" s="447"/>
      <c r="C9" s="447"/>
      <c r="D9" s="447"/>
      <c r="E9" s="446"/>
      <c r="F9" s="446"/>
      <c r="G9" s="446"/>
      <c r="H9" s="446"/>
      <c r="I9" s="446"/>
      <c r="J9" s="446"/>
      <c r="K9" s="36"/>
      <c r="L9" s="36"/>
      <c r="M9" s="36"/>
      <c r="N9" s="4"/>
      <c r="P9" s="4"/>
      <c r="Q9" s="4"/>
    </row>
    <row r="10" spans="1:26" ht="18.75">
      <c r="B10" s="434"/>
      <c r="C10" s="434"/>
      <c r="D10" s="434"/>
      <c r="E10" s="16"/>
      <c r="F10" s="445"/>
      <c r="G10" s="445"/>
      <c r="H10" s="445"/>
      <c r="I10" s="16"/>
      <c r="J10" s="16"/>
      <c r="N10" s="4"/>
      <c r="O10" s="434"/>
      <c r="Q10" s="4"/>
    </row>
    <row r="11" spans="1:26" ht="23.25" customHeight="1">
      <c r="B11" s="444" t="str">
        <f>+[1]OTCHET!B9</f>
        <v>СЪВЕТ ЗА ЕЛЕКТРОННИ МЕДИИ</v>
      </c>
      <c r="C11" s="444"/>
      <c r="D11" s="444"/>
      <c r="E11" s="443" t="s">
        <v>174</v>
      </c>
      <c r="F11" s="442">
        <f>[1]OTCHET!F9</f>
        <v>43343</v>
      </c>
      <c r="G11" s="441" t="s">
        <v>173</v>
      </c>
      <c r="H11" s="440">
        <f>+[1]OTCHET!H9</f>
        <v>121565598</v>
      </c>
      <c r="I11" s="439">
        <f>+[1]OTCHET!I9</f>
        <v>440000004</v>
      </c>
      <c r="J11" s="438"/>
      <c r="K11" s="437"/>
      <c r="L11" s="437"/>
      <c r="N11" s="4"/>
      <c r="O11" s="436"/>
      <c r="Q11" s="4"/>
      <c r="R11" s="282"/>
      <c r="S11" s="282"/>
      <c r="T11" s="282"/>
      <c r="U11" s="282"/>
    </row>
    <row r="12" spans="1:26" ht="23.25" customHeight="1">
      <c r="B12" s="435" t="s">
        <v>172</v>
      </c>
      <c r="C12" s="428"/>
      <c r="D12" s="434"/>
      <c r="E12" s="16"/>
      <c r="F12" s="433"/>
      <c r="G12" s="16"/>
      <c r="H12" s="426"/>
      <c r="I12" s="432" t="s">
        <v>171</v>
      </c>
      <c r="J12" s="432"/>
      <c r="N12" s="4"/>
      <c r="O12" s="428"/>
      <c r="Q12" s="4"/>
      <c r="R12" s="282"/>
      <c r="S12" s="282"/>
      <c r="T12" s="282"/>
      <c r="U12" s="282"/>
    </row>
    <row r="13" spans="1:26" ht="23.25" customHeight="1">
      <c r="B13" s="431" t="str">
        <f>+[1]OTCHET!B12</f>
        <v>Съвет за електронни медии</v>
      </c>
      <c r="C13" s="428"/>
      <c r="D13" s="428"/>
      <c r="E13" s="430" t="str">
        <f>+[1]OTCHET!E12</f>
        <v>код по ЕБК:</v>
      </c>
      <c r="F13" s="429" t="str">
        <f>+[1]OTCHET!F12</f>
        <v>4400</v>
      </c>
      <c r="G13" s="16"/>
      <c r="H13" s="426"/>
      <c r="I13" s="425"/>
      <c r="J13" s="425"/>
      <c r="N13" s="4"/>
      <c r="O13" s="428"/>
      <c r="Q13" s="4"/>
      <c r="R13" s="282"/>
      <c r="S13" s="282"/>
      <c r="T13" s="282"/>
      <c r="U13" s="282"/>
    </row>
    <row r="14" spans="1:26" ht="23.25" customHeight="1">
      <c r="B14" s="427" t="s">
        <v>170</v>
      </c>
      <c r="C14" s="421"/>
      <c r="D14" s="421"/>
      <c r="E14" s="421"/>
      <c r="F14" s="421"/>
      <c r="G14" s="421"/>
      <c r="H14" s="426"/>
      <c r="I14" s="425"/>
      <c r="J14" s="425"/>
      <c r="N14" s="4"/>
      <c r="O14" s="421"/>
      <c r="Q14" s="4"/>
      <c r="R14" s="282"/>
      <c r="S14" s="282"/>
      <c r="T14" s="282"/>
      <c r="U14" s="282"/>
    </row>
    <row r="15" spans="1:26" ht="21.75" customHeight="1" thickBot="1">
      <c r="B15" s="424" t="s">
        <v>169</v>
      </c>
      <c r="C15" s="416"/>
      <c r="D15" s="416"/>
      <c r="E15" s="423">
        <f>+[1]OTCHET!E15</f>
        <v>0</v>
      </c>
      <c r="F15" s="422" t="str">
        <f>[1]OTCHET!F15</f>
        <v>БЮДЖЕТ</v>
      </c>
      <c r="G15" s="421"/>
      <c r="H15" s="417"/>
      <c r="I15" s="417"/>
      <c r="J15" s="420"/>
      <c r="K15" s="419"/>
      <c r="L15" s="419"/>
      <c r="M15" s="418"/>
      <c r="N15" s="417"/>
      <c r="O15" s="416"/>
      <c r="P15" s="370"/>
      <c r="Q15" s="4"/>
      <c r="R15" s="282"/>
      <c r="S15" s="282"/>
      <c r="T15" s="282"/>
      <c r="U15" s="282"/>
      <c r="V15" s="282"/>
      <c r="W15" s="282"/>
      <c r="Y15" s="282"/>
      <c r="Z15" s="282"/>
    </row>
    <row r="16" spans="1:26" ht="16.5" thickBot="1">
      <c r="A16" s="284"/>
      <c r="B16" s="415"/>
      <c r="C16" s="415"/>
      <c r="D16" s="415"/>
      <c r="E16" s="414"/>
      <c r="F16" s="414"/>
      <c r="G16" s="414"/>
      <c r="H16" s="414"/>
      <c r="I16" s="414"/>
      <c r="J16" s="413" t="s">
        <v>168</v>
      </c>
      <c r="K16" s="412"/>
      <c r="L16" s="412"/>
      <c r="M16" s="411"/>
      <c r="N16" s="410"/>
      <c r="O16" s="409"/>
      <c r="P16" s="285"/>
      <c r="Q16" s="4"/>
      <c r="R16" s="282"/>
      <c r="S16" s="282"/>
      <c r="T16" s="282"/>
      <c r="U16" s="282"/>
      <c r="V16" s="282"/>
      <c r="W16" s="282"/>
      <c r="Y16" s="282"/>
      <c r="Z16" s="282"/>
    </row>
    <row r="17" spans="1:26" ht="22.5" customHeight="1">
      <c r="A17" s="284"/>
      <c r="B17" s="408"/>
      <c r="C17" s="407" t="s">
        <v>167</v>
      </c>
      <c r="D17" s="407"/>
      <c r="E17" s="406" t="s">
        <v>166</v>
      </c>
      <c r="F17" s="405" t="s">
        <v>165</v>
      </c>
      <c r="G17" s="404" t="s">
        <v>164</v>
      </c>
      <c r="H17" s="403"/>
      <c r="I17" s="402"/>
      <c r="J17" s="401"/>
      <c r="K17" s="400"/>
      <c r="L17" s="400"/>
      <c r="M17" s="400"/>
      <c r="N17" s="399"/>
      <c r="O17" s="398" t="s">
        <v>163</v>
      </c>
      <c r="P17" s="380"/>
      <c r="Q17" s="4"/>
      <c r="R17" s="282"/>
      <c r="S17" s="282"/>
      <c r="T17" s="282"/>
      <c r="U17" s="282"/>
      <c r="V17" s="282"/>
      <c r="W17" s="282"/>
      <c r="X17" s="282"/>
      <c r="Y17" s="282"/>
      <c r="Z17" s="282"/>
    </row>
    <row r="18" spans="1:26" ht="47.25" customHeight="1">
      <c r="A18" s="284"/>
      <c r="B18" s="397" t="s">
        <v>162</v>
      </c>
      <c r="C18" s="396"/>
      <c r="D18" s="396"/>
      <c r="E18" s="395"/>
      <c r="F18" s="394"/>
      <c r="G18" s="393" t="s">
        <v>161</v>
      </c>
      <c r="H18" s="392" t="s">
        <v>160</v>
      </c>
      <c r="I18" s="392" t="s">
        <v>159</v>
      </c>
      <c r="J18" s="391" t="s">
        <v>158</v>
      </c>
      <c r="K18" s="390" t="s">
        <v>157</v>
      </c>
      <c r="L18" s="390" t="s">
        <v>157</v>
      </c>
      <c r="M18" s="390"/>
      <c r="N18" s="382"/>
      <c r="O18" s="389"/>
      <c r="P18" s="380"/>
      <c r="Q18" s="285"/>
      <c r="R18" s="282"/>
      <c r="S18" s="282"/>
      <c r="T18" s="282"/>
      <c r="U18" s="282"/>
      <c r="V18" s="282"/>
      <c r="W18" s="282"/>
      <c r="X18" s="282"/>
      <c r="Y18" s="282"/>
      <c r="Z18" s="282"/>
    </row>
    <row r="19" spans="1:26" ht="15.75" hidden="1">
      <c r="A19" s="284"/>
      <c r="B19" s="388"/>
      <c r="C19" s="388"/>
      <c r="D19" s="388"/>
      <c r="E19" s="387"/>
      <c r="F19" s="387"/>
      <c r="G19" s="386"/>
      <c r="H19" s="385"/>
      <c r="I19" s="385"/>
      <c r="J19" s="384"/>
      <c r="K19" s="383"/>
      <c r="L19" s="383"/>
      <c r="M19" s="383"/>
      <c r="N19" s="382"/>
      <c r="O19" s="381"/>
      <c r="P19" s="380"/>
      <c r="Q19" s="285"/>
      <c r="R19" s="282"/>
      <c r="S19" s="282"/>
      <c r="T19" s="282"/>
      <c r="U19" s="282"/>
      <c r="V19" s="282"/>
      <c r="W19" s="282"/>
      <c r="X19" s="282"/>
      <c r="Y19" s="282"/>
      <c r="Z19" s="282"/>
    </row>
    <row r="20" spans="1:26" ht="16.5" thickBot="1">
      <c r="A20" s="284"/>
      <c r="B20" s="379" t="s">
        <v>156</v>
      </c>
      <c r="C20" s="378"/>
      <c r="D20" s="378"/>
      <c r="E20" s="377" t="s">
        <v>155</v>
      </c>
      <c r="F20" s="377" t="s">
        <v>154</v>
      </c>
      <c r="G20" s="376" t="s">
        <v>153</v>
      </c>
      <c r="H20" s="375" t="s">
        <v>152</v>
      </c>
      <c r="I20" s="375" t="s">
        <v>151</v>
      </c>
      <c r="J20" s="374" t="s">
        <v>150</v>
      </c>
      <c r="K20" s="373" t="s">
        <v>149</v>
      </c>
      <c r="L20" s="373" t="s">
        <v>148</v>
      </c>
      <c r="M20" s="373" t="s">
        <v>148</v>
      </c>
      <c r="N20" s="372"/>
      <c r="O20" s="371"/>
      <c r="P20" s="370"/>
      <c r="Q20" s="285"/>
      <c r="R20" s="282"/>
      <c r="S20" s="282"/>
      <c r="T20" s="282"/>
      <c r="U20" s="282"/>
      <c r="V20" s="282"/>
      <c r="W20" s="282"/>
      <c r="X20" s="282"/>
      <c r="Y20" s="282"/>
      <c r="Z20" s="282"/>
    </row>
    <row r="21" spans="1:26" ht="15.75">
      <c r="A21" s="284"/>
      <c r="B21" s="369"/>
      <c r="C21" s="369"/>
      <c r="D21" s="369"/>
      <c r="E21" s="368"/>
      <c r="F21" s="368"/>
      <c r="G21" s="367"/>
      <c r="H21" s="366"/>
      <c r="I21" s="366"/>
      <c r="J21" s="365"/>
      <c r="K21" s="364"/>
      <c r="L21" s="364"/>
      <c r="M21" s="364"/>
      <c r="N21" s="363"/>
      <c r="O21" s="362"/>
      <c r="P21" s="361"/>
      <c r="Q21" s="285"/>
      <c r="R21" s="282"/>
      <c r="S21" s="282"/>
      <c r="T21" s="282"/>
      <c r="U21" s="282"/>
      <c r="V21" s="282"/>
      <c r="W21" s="282"/>
      <c r="X21" s="282"/>
      <c r="Y21" s="282"/>
      <c r="Z21" s="282"/>
    </row>
    <row r="22" spans="1:26" ht="19.5" thickBot="1">
      <c r="A22" s="284">
        <v>10</v>
      </c>
      <c r="B22" s="150" t="s">
        <v>147</v>
      </c>
      <c r="C22" s="360" t="s">
        <v>146</v>
      </c>
      <c r="D22" s="359"/>
      <c r="E22" s="358">
        <f>+E23+E25+E36+E37</f>
        <v>1200000</v>
      </c>
      <c r="F22" s="358">
        <f>+F23+F25+F36+F37</f>
        <v>923013</v>
      </c>
      <c r="G22" s="357">
        <f>+G23+G25+G36+G37</f>
        <v>919738</v>
      </c>
      <c r="H22" s="356">
        <f>+H23+H25+H36+H37</f>
        <v>0</v>
      </c>
      <c r="I22" s="356">
        <f>+I23+I25+I36+I37</f>
        <v>3275</v>
      </c>
      <c r="J22" s="355">
        <f>+J23+J25+J36+J37</f>
        <v>0</v>
      </c>
      <c r="K22" s="61">
        <f>+K23+K25+K35+K36+K37</f>
        <v>0</v>
      </c>
      <c r="L22" s="61">
        <f>+L23+L25+L35+L36+L37</f>
        <v>0</v>
      </c>
      <c r="M22" s="61">
        <f>+M23+M25+M35+M36</f>
        <v>0</v>
      </c>
      <c r="N22" s="354"/>
      <c r="O22" s="353" t="s">
        <v>146</v>
      </c>
      <c r="P22" s="352"/>
      <c r="Q22" s="285"/>
      <c r="R22" s="282"/>
      <c r="S22" s="282"/>
      <c r="T22" s="282"/>
      <c r="U22" s="282"/>
      <c r="V22" s="282"/>
      <c r="W22" s="282"/>
      <c r="X22" s="282"/>
      <c r="Y22" s="282"/>
      <c r="Z22" s="282"/>
    </row>
    <row r="23" spans="1:26" ht="16.5" thickTop="1">
      <c r="A23" s="284">
        <v>15</v>
      </c>
      <c r="B23" s="351" t="s">
        <v>145</v>
      </c>
      <c r="C23" s="351" t="s">
        <v>144</v>
      </c>
      <c r="D23" s="351"/>
      <c r="E23" s="350">
        <f>[1]OTCHET!E22+[1]OTCHET!E28+[1]OTCHET!E33+[1]OTCHET!E39+[1]OTCHET!E47+[1]OTCHET!E52+[1]OTCHET!E58+[1]OTCHET!E61+[1]OTCHET!E64+[1]OTCHET!E65+[1]OTCHET!E72+[1]OTCHET!E73+[1]OTCHET!E74</f>
        <v>0</v>
      </c>
      <c r="F23" s="350">
        <f>+G23+H23+I23+J23</f>
        <v>0</v>
      </c>
      <c r="G23" s="349">
        <f>[1]OTCHET!G22+[1]OTCHET!G28+[1]OTCHET!G33+[1]OTCHET!G39+[1]OTCHET!G47+[1]OTCHET!G52+[1]OTCHET!G58+[1]OTCHET!G61+[1]OTCHET!G64+[1]OTCHET!G65+[1]OTCHET!G72+[1]OTCHET!G73+[1]OTCHET!G74</f>
        <v>0</v>
      </c>
      <c r="H23" s="348">
        <f>[1]OTCHET!H22+[1]OTCHET!H28+[1]OTCHET!H33+[1]OTCHET!H39+[1]OTCHET!H47+[1]OTCHET!H52+[1]OTCHET!H58+[1]OTCHET!H61+[1]OTCHET!H64+[1]OTCHET!H65+[1]OTCHET!H72+[1]OTCHET!H73+[1]OTCHET!H74</f>
        <v>0</v>
      </c>
      <c r="I23" s="348">
        <f>[1]OTCHET!I22+[1]OTCHET!I28+[1]OTCHET!I33+[1]OTCHET!I39+[1]OTCHET!I47+[1]OTCHET!I52+[1]OTCHET!I58+[1]OTCHET!I61+[1]OTCHET!I64+[1]OTCHET!I65+[1]OTCHET!I72+[1]OTCHET!I73+[1]OTCHET!I74</f>
        <v>0</v>
      </c>
      <c r="J23" s="347">
        <f>[1]OTCHET!J22+[1]OTCHET!J28+[1]OTCHET!J33+[1]OTCHET!J39+[1]OTCHET!J47+[1]OTCHET!J52+[1]OTCHET!J58+[1]OTCHET!J61+[1]OTCHET!J64+[1]OTCHET!J65+[1]OTCHET!J72+[1]OTCHET!J73+[1]OTCHET!J74</f>
        <v>0</v>
      </c>
      <c r="K23" s="346"/>
      <c r="L23" s="346"/>
      <c r="M23" s="346"/>
      <c r="N23" s="193"/>
      <c r="O23" s="266" t="s">
        <v>144</v>
      </c>
      <c r="P23" s="11"/>
      <c r="Q23" s="285"/>
      <c r="R23" s="282"/>
      <c r="S23" s="282"/>
      <c r="T23" s="282"/>
      <c r="U23" s="282"/>
      <c r="V23" s="282"/>
      <c r="W23" s="282"/>
      <c r="X23" s="282"/>
      <c r="Y23" s="282"/>
      <c r="Z23" s="282"/>
    </row>
    <row r="24" spans="1:26" ht="16.5" hidden="1" customHeight="1">
      <c r="A24" s="284"/>
      <c r="B24" s="79" t="s">
        <v>143</v>
      </c>
      <c r="C24" s="79" t="s">
        <v>74</v>
      </c>
      <c r="D24" s="79"/>
      <c r="E24" s="78"/>
      <c r="F24" s="78">
        <f>+G24+H24+I24+J24</f>
        <v>0</v>
      </c>
      <c r="G24" s="77"/>
      <c r="H24" s="76"/>
      <c r="I24" s="76"/>
      <c r="J24" s="75"/>
      <c r="K24" s="258"/>
      <c r="L24" s="258"/>
      <c r="M24" s="258"/>
      <c r="N24" s="193"/>
      <c r="O24" s="73" t="s">
        <v>74</v>
      </c>
      <c r="P24" s="11"/>
      <c r="Q24" s="285"/>
      <c r="R24" s="282"/>
      <c r="S24" s="282"/>
      <c r="T24" s="282"/>
      <c r="U24" s="282"/>
      <c r="V24" s="282"/>
      <c r="W24" s="282"/>
      <c r="X24" s="282"/>
      <c r="Y24" s="282"/>
      <c r="Z24" s="282"/>
    </row>
    <row r="25" spans="1:26" ht="16.5" thickBot="1">
      <c r="A25" s="284">
        <v>20</v>
      </c>
      <c r="B25" s="345" t="s">
        <v>142</v>
      </c>
      <c r="C25" s="345" t="s">
        <v>141</v>
      </c>
      <c r="D25" s="345"/>
      <c r="E25" s="344">
        <f>+E26+E30+E31+E32+E33</f>
        <v>1200000</v>
      </c>
      <c r="F25" s="344">
        <f>+F26+F30+F31+F32+F33</f>
        <v>923013</v>
      </c>
      <c r="G25" s="343">
        <f>+G26+G30+G31+G32+G33</f>
        <v>919738</v>
      </c>
      <c r="H25" s="342">
        <f>+H26+H30+H31+H32+H33</f>
        <v>0</v>
      </c>
      <c r="I25" s="342">
        <f>+I26+I30+I31+I32+I33</f>
        <v>3275</v>
      </c>
      <c r="J25" s="341">
        <f>+J26+J30+J31+J32+J33</f>
        <v>0</v>
      </c>
      <c r="K25" s="61">
        <f>+K26+K30+K31+K32+K33</f>
        <v>0</v>
      </c>
      <c r="L25" s="61">
        <f>+L26+L30+L31+L32+L33</f>
        <v>0</v>
      </c>
      <c r="M25" s="61">
        <f>+M26+M30+M31+M32+M33</f>
        <v>0</v>
      </c>
      <c r="N25" s="193"/>
      <c r="O25" s="340" t="s">
        <v>141</v>
      </c>
      <c r="P25" s="11"/>
      <c r="Q25" s="285"/>
      <c r="R25" s="282"/>
      <c r="S25" s="282"/>
      <c r="T25" s="282"/>
      <c r="U25" s="282"/>
      <c r="V25" s="282"/>
      <c r="W25" s="282"/>
      <c r="X25" s="282"/>
      <c r="Y25" s="282"/>
      <c r="Z25" s="282"/>
    </row>
    <row r="26" spans="1:26" ht="15.75">
      <c r="A26" s="284">
        <v>25</v>
      </c>
      <c r="B26" s="339" t="s">
        <v>140</v>
      </c>
      <c r="C26" s="339" t="s">
        <v>139</v>
      </c>
      <c r="D26" s="339"/>
      <c r="E26" s="338">
        <f>[1]OTCHET!E75</f>
        <v>0</v>
      </c>
      <c r="F26" s="338">
        <f>+G26+H26+I26+J26</f>
        <v>0</v>
      </c>
      <c r="G26" s="337">
        <f>[1]OTCHET!G75</f>
        <v>0</v>
      </c>
      <c r="H26" s="336">
        <f>[1]OTCHET!H75</f>
        <v>0</v>
      </c>
      <c r="I26" s="336">
        <f>[1]OTCHET!I75</f>
        <v>0</v>
      </c>
      <c r="J26" s="335">
        <f>[1]OTCHET!J75</f>
        <v>0</v>
      </c>
      <c r="K26" s="258"/>
      <c r="L26" s="258"/>
      <c r="M26" s="258"/>
      <c r="N26" s="193"/>
      <c r="O26" s="334" t="s">
        <v>139</v>
      </c>
      <c r="P26" s="11"/>
      <c r="Q26" s="285"/>
      <c r="R26" s="282"/>
      <c r="S26" s="282"/>
      <c r="T26" s="282"/>
      <c r="U26" s="282"/>
      <c r="V26" s="282"/>
      <c r="W26" s="282"/>
      <c r="X26" s="282"/>
      <c r="Y26" s="282"/>
      <c r="Z26" s="282"/>
    </row>
    <row r="27" spans="1:26" ht="15.75">
      <c r="A27" s="284">
        <v>26</v>
      </c>
      <c r="B27" s="332" t="s">
        <v>138</v>
      </c>
      <c r="C27" s="333" t="s">
        <v>137</v>
      </c>
      <c r="D27" s="332"/>
      <c r="E27" s="331">
        <f>[1]OTCHET!E76</f>
        <v>0</v>
      </c>
      <c r="F27" s="331">
        <f>+G27+H27+I27+J27</f>
        <v>0</v>
      </c>
      <c r="G27" s="330">
        <f>[1]OTCHET!G76</f>
        <v>0</v>
      </c>
      <c r="H27" s="329">
        <f>[1]OTCHET!H76</f>
        <v>0</v>
      </c>
      <c r="I27" s="329">
        <f>[1]OTCHET!I76</f>
        <v>0</v>
      </c>
      <c r="J27" s="328">
        <f>[1]OTCHET!J76</f>
        <v>0</v>
      </c>
      <c r="K27" s="327"/>
      <c r="L27" s="327"/>
      <c r="M27" s="327"/>
      <c r="N27" s="193"/>
      <c r="O27" s="326" t="s">
        <v>137</v>
      </c>
      <c r="P27" s="11"/>
      <c r="Q27" s="285"/>
      <c r="R27" s="282"/>
      <c r="S27" s="282"/>
      <c r="T27" s="282"/>
      <c r="U27" s="282"/>
      <c r="V27" s="282"/>
      <c r="W27" s="282"/>
      <c r="X27" s="282"/>
      <c r="Y27" s="282"/>
      <c r="Z27" s="282"/>
    </row>
    <row r="28" spans="1:26" ht="15.75">
      <c r="A28" s="284">
        <v>30</v>
      </c>
      <c r="B28" s="324" t="s">
        <v>136</v>
      </c>
      <c r="C28" s="325" t="s">
        <v>135</v>
      </c>
      <c r="D28" s="324"/>
      <c r="E28" s="323">
        <f>[1]OTCHET!E78</f>
        <v>0</v>
      </c>
      <c r="F28" s="323">
        <f>+G28+H28+I28+J28</f>
        <v>0</v>
      </c>
      <c r="G28" s="322">
        <f>[1]OTCHET!G78</f>
        <v>0</v>
      </c>
      <c r="H28" s="321">
        <f>[1]OTCHET!H78</f>
        <v>0</v>
      </c>
      <c r="I28" s="321">
        <f>[1]OTCHET!I78</f>
        <v>0</v>
      </c>
      <c r="J28" s="320">
        <f>[1]OTCHET!J78</f>
        <v>0</v>
      </c>
      <c r="K28" s="227"/>
      <c r="L28" s="227"/>
      <c r="M28" s="227"/>
      <c r="N28" s="193"/>
      <c r="O28" s="319" t="s">
        <v>135</v>
      </c>
      <c r="P28" s="11"/>
      <c r="Q28" s="285"/>
      <c r="R28" s="282"/>
      <c r="S28" s="282"/>
      <c r="T28" s="282"/>
      <c r="U28" s="282"/>
      <c r="V28" s="282"/>
      <c r="W28" s="282"/>
      <c r="X28" s="282"/>
      <c r="Y28" s="282"/>
      <c r="Z28" s="282"/>
    </row>
    <row r="29" spans="1:26" ht="15.75">
      <c r="A29" s="284">
        <v>35</v>
      </c>
      <c r="B29" s="317" t="s">
        <v>134</v>
      </c>
      <c r="C29" s="318" t="s">
        <v>133</v>
      </c>
      <c r="D29" s="317"/>
      <c r="E29" s="316">
        <f>+[1]OTCHET!E79+[1]OTCHET!E80</f>
        <v>0</v>
      </c>
      <c r="F29" s="316">
        <f>+G29+H29+I29+J29</f>
        <v>0</v>
      </c>
      <c r="G29" s="315">
        <f>+[1]OTCHET!G79+[1]OTCHET!G80</f>
        <v>0</v>
      </c>
      <c r="H29" s="314">
        <f>+[1]OTCHET!H79+[1]OTCHET!H80</f>
        <v>0</v>
      </c>
      <c r="I29" s="314">
        <f>+[1]OTCHET!I79+[1]OTCHET!I80</f>
        <v>0</v>
      </c>
      <c r="J29" s="313">
        <f>+[1]OTCHET!J79+[1]OTCHET!J80</f>
        <v>0</v>
      </c>
      <c r="K29" s="227"/>
      <c r="L29" s="227"/>
      <c r="M29" s="227"/>
      <c r="N29" s="193"/>
      <c r="O29" s="312" t="s">
        <v>133</v>
      </c>
      <c r="P29" s="11"/>
      <c r="Q29" s="285"/>
      <c r="R29" s="282"/>
      <c r="S29" s="282"/>
      <c r="T29" s="282"/>
      <c r="U29" s="282"/>
      <c r="V29" s="282"/>
      <c r="W29" s="282"/>
      <c r="X29" s="282"/>
      <c r="Y29" s="282"/>
      <c r="Z29" s="282"/>
    </row>
    <row r="30" spans="1:26" ht="15.75">
      <c r="A30" s="284">
        <v>40</v>
      </c>
      <c r="B30" s="311" t="s">
        <v>132</v>
      </c>
      <c r="C30" s="311" t="s">
        <v>131</v>
      </c>
      <c r="D30" s="311"/>
      <c r="E30" s="310">
        <f>[1]OTCHET!E91+[1]OTCHET!E94+[1]OTCHET!E95</f>
        <v>1200000</v>
      </c>
      <c r="F30" s="310">
        <f>+G30+H30+I30+J30</f>
        <v>621526</v>
      </c>
      <c r="G30" s="231">
        <f>[1]OTCHET!G91+[1]OTCHET!G94+[1]OTCHET!G95</f>
        <v>616943</v>
      </c>
      <c r="H30" s="230">
        <f>[1]OTCHET!H91+[1]OTCHET!H94+[1]OTCHET!H95</f>
        <v>0</v>
      </c>
      <c r="I30" s="230">
        <f>[1]OTCHET!I91+[1]OTCHET!I94+[1]OTCHET!I95</f>
        <v>3275</v>
      </c>
      <c r="J30" s="229">
        <f>[1]OTCHET!J91+[1]OTCHET!J94+[1]OTCHET!J95</f>
        <v>1308</v>
      </c>
      <c r="K30" s="227"/>
      <c r="L30" s="227"/>
      <c r="M30" s="227"/>
      <c r="N30" s="193"/>
      <c r="O30" s="309" t="s">
        <v>131</v>
      </c>
      <c r="P30" s="11"/>
      <c r="Q30" s="285"/>
      <c r="R30" s="282"/>
      <c r="S30" s="282"/>
      <c r="T30" s="282"/>
      <c r="U30" s="282"/>
      <c r="V30" s="282"/>
      <c r="W30" s="282"/>
      <c r="X30" s="282"/>
      <c r="Y30" s="282"/>
      <c r="Z30" s="282"/>
    </row>
    <row r="31" spans="1:26" ht="15.75">
      <c r="A31" s="284">
        <v>45</v>
      </c>
      <c r="B31" s="308" t="s">
        <v>130</v>
      </c>
      <c r="C31" s="308" t="s">
        <v>129</v>
      </c>
      <c r="D31" s="308"/>
      <c r="E31" s="85">
        <f>[1]OTCHET!E109</f>
        <v>0</v>
      </c>
      <c r="F31" s="85">
        <f>+G31+H31+I31+J31</f>
        <v>307702</v>
      </c>
      <c r="G31" s="84">
        <f>[1]OTCHET!G109</f>
        <v>301580</v>
      </c>
      <c r="H31" s="83">
        <f>[1]OTCHET!H109</f>
        <v>0</v>
      </c>
      <c r="I31" s="83">
        <f>[1]OTCHET!I109</f>
        <v>0</v>
      </c>
      <c r="J31" s="82">
        <f>[1]OTCHET!J109</f>
        <v>6122</v>
      </c>
      <c r="K31" s="227"/>
      <c r="L31" s="227"/>
      <c r="M31" s="227"/>
      <c r="N31" s="193"/>
      <c r="O31" s="81" t="s">
        <v>129</v>
      </c>
      <c r="P31" s="11"/>
      <c r="Q31" s="285"/>
      <c r="R31" s="282"/>
      <c r="S31" s="282"/>
      <c r="T31" s="282"/>
      <c r="U31" s="282"/>
      <c r="V31" s="282"/>
      <c r="W31" s="282"/>
      <c r="X31" s="282"/>
      <c r="Y31" s="282"/>
      <c r="Z31" s="282"/>
    </row>
    <row r="32" spans="1:26" ht="15.75">
      <c r="A32" s="284">
        <v>50</v>
      </c>
      <c r="B32" s="308" t="s">
        <v>128</v>
      </c>
      <c r="C32" s="308" t="s">
        <v>127</v>
      </c>
      <c r="D32" s="308"/>
      <c r="E32" s="85">
        <f>[1]OTCHET!E113+[1]OTCHET!E122+[1]OTCHET!E138+[1]OTCHET!E139</f>
        <v>0</v>
      </c>
      <c r="F32" s="85">
        <f>+G32+H32+I32+J32</f>
        <v>-6215</v>
      </c>
      <c r="G32" s="84">
        <f>[1]OTCHET!G113+[1]OTCHET!G122+[1]OTCHET!G138+[1]OTCHET!G139</f>
        <v>1215</v>
      </c>
      <c r="H32" s="83">
        <f>[1]OTCHET!H113+[1]OTCHET!H122+[1]OTCHET!H138+[1]OTCHET!H139</f>
        <v>0</v>
      </c>
      <c r="I32" s="83">
        <f>[1]OTCHET!I113+[1]OTCHET!I122+[1]OTCHET!I138+[1]OTCHET!I139</f>
        <v>0</v>
      </c>
      <c r="J32" s="82">
        <f>[1]OTCHET!J113+[1]OTCHET!J122+[1]OTCHET!J138+[1]OTCHET!J139</f>
        <v>-7430</v>
      </c>
      <c r="K32" s="220"/>
      <c r="L32" s="220"/>
      <c r="M32" s="220"/>
      <c r="N32" s="193"/>
      <c r="O32" s="81" t="s">
        <v>127</v>
      </c>
      <c r="P32" s="11"/>
      <c r="Q32" s="285"/>
      <c r="R32" s="282"/>
      <c r="S32" s="282"/>
      <c r="T32" s="282"/>
      <c r="U32" s="282"/>
      <c r="V32" s="282"/>
      <c r="W32" s="282"/>
      <c r="X32" s="282"/>
      <c r="Y32" s="282"/>
      <c r="Z32" s="282"/>
    </row>
    <row r="33" spans="1:26" ht="16.5" thickBot="1">
      <c r="A33" s="284">
        <v>51</v>
      </c>
      <c r="B33" s="306" t="s">
        <v>126</v>
      </c>
      <c r="C33" s="307" t="s">
        <v>125</v>
      </c>
      <c r="D33" s="306"/>
      <c r="E33" s="78">
        <f>[1]OTCHET!E126</f>
        <v>0</v>
      </c>
      <c r="F33" s="78">
        <f>+G33+H33+I33+J33</f>
        <v>0</v>
      </c>
      <c r="G33" s="77">
        <f>[1]OTCHET!G126</f>
        <v>0</v>
      </c>
      <c r="H33" s="76">
        <f>[1]OTCHET!H126</f>
        <v>0</v>
      </c>
      <c r="I33" s="76">
        <f>[1]OTCHET!I126</f>
        <v>0</v>
      </c>
      <c r="J33" s="75">
        <f>[1]OTCHET!J126</f>
        <v>0</v>
      </c>
      <c r="K33" s="220"/>
      <c r="L33" s="220"/>
      <c r="M33" s="220"/>
      <c r="N33" s="193"/>
      <c r="O33" s="73" t="s">
        <v>125</v>
      </c>
      <c r="P33" s="11"/>
      <c r="Q33" s="285"/>
      <c r="R33" s="282"/>
      <c r="S33" s="282"/>
      <c r="T33" s="282"/>
      <c r="U33" s="282"/>
      <c r="V33" s="282"/>
      <c r="W33" s="282"/>
      <c r="X33" s="282"/>
      <c r="Y33" s="282"/>
      <c r="Z33" s="282"/>
    </row>
    <row r="34" spans="1:26" ht="16.5" hidden="1" customHeight="1" thickBot="1">
      <c r="A34" s="284">
        <v>52</v>
      </c>
      <c r="B34" s="208"/>
      <c r="C34" s="305"/>
      <c r="D34" s="305"/>
      <c r="E34" s="304"/>
      <c r="F34" s="304">
        <f>+G34+H34+I34+J34</f>
        <v>0</v>
      </c>
      <c r="G34" s="303"/>
      <c r="H34" s="302"/>
      <c r="I34" s="302"/>
      <c r="J34" s="301"/>
      <c r="K34" s="220"/>
      <c r="L34" s="220"/>
      <c r="M34" s="220"/>
      <c r="N34" s="193"/>
      <c r="O34" s="300"/>
      <c r="P34" s="11"/>
      <c r="Q34" s="285"/>
      <c r="R34" s="282"/>
      <c r="S34" s="282"/>
      <c r="T34" s="282"/>
      <c r="U34" s="282"/>
      <c r="V34" s="282"/>
      <c r="W34" s="282"/>
      <c r="X34" s="282"/>
      <c r="Y34" s="282"/>
      <c r="Z34" s="282"/>
    </row>
    <row r="35" spans="1:26" ht="16.5" hidden="1" customHeight="1" thickBot="1">
      <c r="A35" s="284"/>
      <c r="B35" s="299"/>
      <c r="C35" s="299"/>
      <c r="D35" s="299"/>
      <c r="E35" s="298"/>
      <c r="F35" s="298">
        <f>+G35+H35+I35+J35</f>
        <v>0</v>
      </c>
      <c r="G35" s="297"/>
      <c r="H35" s="296"/>
      <c r="I35" s="296"/>
      <c r="J35" s="295"/>
      <c r="K35" s="294"/>
      <c r="L35" s="294"/>
      <c r="M35" s="294"/>
      <c r="N35" s="193"/>
      <c r="O35" s="293"/>
      <c r="P35" s="11"/>
      <c r="Q35" s="285"/>
      <c r="R35" s="282"/>
      <c r="S35" s="282"/>
      <c r="T35" s="282"/>
      <c r="U35" s="282"/>
      <c r="V35" s="282"/>
      <c r="W35" s="282"/>
      <c r="X35" s="282"/>
      <c r="Y35" s="282"/>
      <c r="Z35" s="282"/>
    </row>
    <row r="36" spans="1:26" ht="16.5" thickBot="1">
      <c r="A36" s="284">
        <v>60</v>
      </c>
      <c r="B36" s="292" t="s">
        <v>124</v>
      </c>
      <c r="C36" s="292" t="s">
        <v>123</v>
      </c>
      <c r="D36" s="292"/>
      <c r="E36" s="291">
        <f>+[1]OTCHET!E140</f>
        <v>0</v>
      </c>
      <c r="F36" s="291">
        <f>+G36+H36+I36+J36</f>
        <v>0</v>
      </c>
      <c r="G36" s="290">
        <f>+[1]OTCHET!G140</f>
        <v>0</v>
      </c>
      <c r="H36" s="289">
        <f>+[1]OTCHET!H140</f>
        <v>0</v>
      </c>
      <c r="I36" s="289">
        <f>+[1]OTCHET!I140</f>
        <v>0</v>
      </c>
      <c r="J36" s="288">
        <f>+[1]OTCHET!J140</f>
        <v>0</v>
      </c>
      <c r="K36" s="287"/>
      <c r="L36" s="287"/>
      <c r="M36" s="287"/>
      <c r="N36" s="64"/>
      <c r="O36" s="286" t="s">
        <v>123</v>
      </c>
      <c r="P36" s="11"/>
      <c r="Q36" s="285"/>
      <c r="R36" s="282"/>
      <c r="S36" s="282"/>
      <c r="T36" s="282"/>
      <c r="U36" s="282"/>
      <c r="V36" s="282"/>
      <c r="W36" s="282"/>
      <c r="X36" s="282"/>
      <c r="Y36" s="282"/>
      <c r="Z36" s="282"/>
    </row>
    <row r="37" spans="1:26" ht="15.75">
      <c r="A37" s="284">
        <v>65</v>
      </c>
      <c r="B37" s="181" t="s">
        <v>122</v>
      </c>
      <c r="C37" s="181" t="s">
        <v>121</v>
      </c>
      <c r="D37" s="181"/>
      <c r="E37" s="179">
        <f>[1]OTCHET!E143+[1]OTCHET!E152+[1]OTCHET!E161</f>
        <v>0</v>
      </c>
      <c r="F37" s="179">
        <f>+G37+H37+I37+J37</f>
        <v>0</v>
      </c>
      <c r="G37" s="178">
        <f>[1]OTCHET!G143+[1]OTCHET!G152+[1]OTCHET!G161</f>
        <v>0</v>
      </c>
      <c r="H37" s="177">
        <f>[1]OTCHET!H143+[1]OTCHET!H152+[1]OTCHET!H161</f>
        <v>0</v>
      </c>
      <c r="I37" s="177">
        <f>[1]OTCHET!I143+[1]OTCHET!I152+[1]OTCHET!I161</f>
        <v>0</v>
      </c>
      <c r="J37" s="176">
        <f>[1]OTCHET!J143+[1]OTCHET!J152+[1]OTCHET!J161</f>
        <v>0</v>
      </c>
      <c r="K37" s="283"/>
      <c r="L37" s="283"/>
      <c r="M37" s="283"/>
      <c r="N37" s="64"/>
      <c r="O37" s="174" t="s">
        <v>121</v>
      </c>
      <c r="P37" s="11"/>
      <c r="Q37" s="10"/>
      <c r="R37" s="282"/>
      <c r="S37" s="282"/>
      <c r="T37" s="282"/>
      <c r="U37" s="282"/>
      <c r="V37" s="282"/>
      <c r="W37" s="282"/>
      <c r="X37" s="282"/>
      <c r="Y37" s="282"/>
      <c r="Z37" s="282"/>
    </row>
    <row r="38" spans="1:26" ht="19.5" thickBot="1">
      <c r="A38" s="4">
        <v>70</v>
      </c>
      <c r="B38" s="281" t="s">
        <v>120</v>
      </c>
      <c r="C38" s="280" t="s">
        <v>119</v>
      </c>
      <c r="D38" s="279"/>
      <c r="E38" s="278">
        <f>E39+E43+E44+E46+SUM(E48:E52)+E55</f>
        <v>1542600</v>
      </c>
      <c r="F38" s="278">
        <f>F39+F43+F44+F46+SUM(F48:F52)+F55</f>
        <v>926652</v>
      </c>
      <c r="G38" s="277">
        <f>G39+G43+G44+G46+SUM(G48:G52)+G55</f>
        <v>718441</v>
      </c>
      <c r="H38" s="276">
        <f>H39+H43+H44+H46+SUM(H48:H52)+H55</f>
        <v>0</v>
      </c>
      <c r="I38" s="276">
        <f>I39+I43+I44+I46+SUM(I48:I52)+I55</f>
        <v>8660</v>
      </c>
      <c r="J38" s="275">
        <f>J39+J43+J44+J46+SUM(J48:J52)+J55</f>
        <v>199551</v>
      </c>
      <c r="K38" s="274">
        <f>SUM(K40:K54)-K45-K47-K53</f>
        <v>0</v>
      </c>
      <c r="L38" s="274">
        <f>SUM(L40:L54)-L45-L47-L53</f>
        <v>0</v>
      </c>
      <c r="M38" s="274">
        <f>SUM(M40:M53)-M45-M52</f>
        <v>0</v>
      </c>
      <c r="N38" s="193"/>
      <c r="O38" s="273" t="s">
        <v>119</v>
      </c>
      <c r="P38" s="56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71" t="s">
        <v>118</v>
      </c>
      <c r="C39" s="272" t="s">
        <v>115</v>
      </c>
      <c r="D39" s="271"/>
      <c r="E39" s="270">
        <f>SUM(E40:E42)</f>
        <v>1127200</v>
      </c>
      <c r="F39" s="270">
        <f>SUM(F40:F42)</f>
        <v>670510</v>
      </c>
      <c r="G39" s="269">
        <f>SUM(G40:G42)</f>
        <v>468787</v>
      </c>
      <c r="H39" s="268">
        <f>SUM(H40:H42)</f>
        <v>0</v>
      </c>
      <c r="I39" s="268">
        <f>SUM(I40:I42)</f>
        <v>2172</v>
      </c>
      <c r="J39" s="267">
        <f>SUM(J40:J42)</f>
        <v>199551</v>
      </c>
      <c r="K39" s="258"/>
      <c r="L39" s="258"/>
      <c r="M39" s="258"/>
      <c r="N39" s="54"/>
      <c r="O39" s="266" t="s">
        <v>117</v>
      </c>
      <c r="P39" s="56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5" t="s">
        <v>116</v>
      </c>
      <c r="C40" s="264" t="s">
        <v>115</v>
      </c>
      <c r="D40" s="263"/>
      <c r="E40" s="262">
        <f>[1]OTCHET!E188</f>
        <v>851200</v>
      </c>
      <c r="F40" s="262">
        <f>+G40+H40+I40+J40</f>
        <v>507953</v>
      </c>
      <c r="G40" s="261">
        <f>[1]OTCHET!G188</f>
        <v>437725</v>
      </c>
      <c r="H40" s="260">
        <f>[1]OTCHET!H188</f>
        <v>0</v>
      </c>
      <c r="I40" s="260">
        <f>[1]OTCHET!I188</f>
        <v>-249</v>
      </c>
      <c r="J40" s="259">
        <f>[1]OTCHET!J188</f>
        <v>70477</v>
      </c>
      <c r="K40" s="258"/>
      <c r="L40" s="258"/>
      <c r="M40" s="258"/>
      <c r="N40" s="54"/>
      <c r="O40" s="239" t="s">
        <v>115</v>
      </c>
      <c r="P40" s="56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7" t="s">
        <v>114</v>
      </c>
      <c r="C41" s="256" t="s">
        <v>113</v>
      </c>
      <c r="D41" s="255"/>
      <c r="E41" s="254">
        <f>[1]OTCHET!E191</f>
        <v>57000</v>
      </c>
      <c r="F41" s="254">
        <f>+G41+H41+I41+J41</f>
        <v>33802</v>
      </c>
      <c r="G41" s="253">
        <f>[1]OTCHET!G191</f>
        <v>31062</v>
      </c>
      <c r="H41" s="252">
        <f>[1]OTCHET!H191</f>
        <v>0</v>
      </c>
      <c r="I41" s="252">
        <f>[1]OTCHET!I191</f>
        <v>2421</v>
      </c>
      <c r="J41" s="251">
        <f>[1]OTCHET!J191</f>
        <v>319</v>
      </c>
      <c r="K41" s="227"/>
      <c r="L41" s="227"/>
      <c r="M41" s="227"/>
      <c r="N41" s="54"/>
      <c r="O41" s="81" t="s">
        <v>113</v>
      </c>
      <c r="P41" s="56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50" t="s">
        <v>112</v>
      </c>
      <c r="C42" s="249" t="s">
        <v>111</v>
      </c>
      <c r="D42" s="248"/>
      <c r="E42" s="247">
        <f>+[1]OTCHET!E197+[1]OTCHET!E205</f>
        <v>219000</v>
      </c>
      <c r="F42" s="247">
        <f>+G42+H42+I42+J42</f>
        <v>128755</v>
      </c>
      <c r="G42" s="246">
        <f>+[1]OTCHET!G197+[1]OTCHET!G205</f>
        <v>0</v>
      </c>
      <c r="H42" s="245">
        <f>+[1]OTCHET!H197+[1]OTCHET!H205</f>
        <v>0</v>
      </c>
      <c r="I42" s="245">
        <f>+[1]OTCHET!I197+[1]OTCHET!I205</f>
        <v>0</v>
      </c>
      <c r="J42" s="244">
        <f>+[1]OTCHET!J197+[1]OTCHET!J205</f>
        <v>128755</v>
      </c>
      <c r="K42" s="227"/>
      <c r="L42" s="227"/>
      <c r="M42" s="227"/>
      <c r="N42" s="54"/>
      <c r="O42" s="81" t="s">
        <v>111</v>
      </c>
      <c r="P42" s="56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2" t="s">
        <v>110</v>
      </c>
      <c r="C43" s="101" t="s">
        <v>109</v>
      </c>
      <c r="D43" s="102"/>
      <c r="E43" s="243">
        <f>+[1]OTCHET!E206+[1]OTCHET!E224+[1]OTCHET!E273</f>
        <v>330400</v>
      </c>
      <c r="F43" s="243">
        <f>+G43+H43+I43+J43</f>
        <v>213635</v>
      </c>
      <c r="G43" s="242">
        <f>+[1]OTCHET!G206+[1]OTCHET!G224+[1]OTCHET!G273</f>
        <v>207147</v>
      </c>
      <c r="H43" s="241">
        <f>+[1]OTCHET!H206+[1]OTCHET!H224+[1]OTCHET!H273</f>
        <v>0</v>
      </c>
      <c r="I43" s="241">
        <f>+[1]OTCHET!I206+[1]OTCHET!I224+[1]OTCHET!I273</f>
        <v>6488</v>
      </c>
      <c r="J43" s="240">
        <f>+[1]OTCHET!J206+[1]OTCHET!J224+[1]OTCHET!J273</f>
        <v>0</v>
      </c>
      <c r="K43" s="227"/>
      <c r="L43" s="227"/>
      <c r="M43" s="227"/>
      <c r="N43" s="54"/>
      <c r="O43" s="81" t="s">
        <v>109</v>
      </c>
      <c r="P43" s="56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2" t="s">
        <v>108</v>
      </c>
      <c r="C44" s="79" t="s">
        <v>107</v>
      </c>
      <c r="D44" s="122"/>
      <c r="E44" s="78">
        <f>+[1]OTCHET!E228+[1]OTCHET!E234+[1]OTCHET!E237+[1]OTCHET!E238+[1]OTCHET!E239+[1]OTCHET!E240+[1]OTCHET!E241</f>
        <v>0</v>
      </c>
      <c r="F44" s="78">
        <f>+G44+H44+I44+J44</f>
        <v>0</v>
      </c>
      <c r="G44" s="77">
        <f>+[1]OTCHET!G228+[1]OTCHET!G234+[1]OTCHET!G237+[1]OTCHET!G238+[1]OTCHET!G239+[1]OTCHET!G240+[1]OTCHET!G241</f>
        <v>0</v>
      </c>
      <c r="H44" s="76">
        <f>+[1]OTCHET!H228+[1]OTCHET!H234+[1]OTCHET!H237+[1]OTCHET!H238+[1]OTCHET!H239+[1]OTCHET!H240+[1]OTCHET!H241</f>
        <v>0</v>
      </c>
      <c r="I44" s="76">
        <f>+[1]OTCHET!I228+[1]OTCHET!I234+[1]OTCHET!I237+[1]OTCHET!I238+[1]OTCHET!I239+[1]OTCHET!I240+[1]OTCHET!I241</f>
        <v>0</v>
      </c>
      <c r="J44" s="75">
        <f>+[1]OTCHET!J228+[1]OTCHET!J234+[1]OTCHET!J237+[1]OTCHET!J238+[1]OTCHET!J239+[1]OTCHET!J240+[1]OTCHET!J241</f>
        <v>0</v>
      </c>
      <c r="K44" s="227"/>
      <c r="L44" s="227"/>
      <c r="M44" s="227"/>
      <c r="N44" s="54"/>
      <c r="O44" s="73" t="s">
        <v>107</v>
      </c>
      <c r="P44" s="56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8" t="s">
        <v>106</v>
      </c>
      <c r="C45" s="238" t="s">
        <v>105</v>
      </c>
      <c r="D45" s="238"/>
      <c r="E45" s="237">
        <f>+[1]OTCHET!E237+[1]OTCHET!E238+[1]OTCHET!E239+[1]OTCHET!E240+[1]OTCHET!E244+[1]OTCHET!E245+[1]OTCHET!E249</f>
        <v>0</v>
      </c>
      <c r="F45" s="237">
        <f>+G45+H45+I45+J45</f>
        <v>0</v>
      </c>
      <c r="G45" s="236">
        <f>+[1]OTCHET!G237+[1]OTCHET!G238+[1]OTCHET!G239+[1]OTCHET!G240+[1]OTCHET!G244+[1]OTCHET!G245+[1]OTCHET!G249</f>
        <v>0</v>
      </c>
      <c r="H45" s="235">
        <f>+[1]OTCHET!H237+[1]OTCHET!H238+[1]OTCHET!H239+[1]OTCHET!H240+[1]OTCHET!H244+[1]OTCHET!H245+[1]OTCHET!H249</f>
        <v>0</v>
      </c>
      <c r="I45" s="234">
        <f>+[1]OTCHET!I237+[1]OTCHET!I238+[1]OTCHET!I239+[1]OTCHET!I240+[1]OTCHET!I244+[1]OTCHET!I245+[1]OTCHET!I249</f>
        <v>0</v>
      </c>
      <c r="J45" s="233">
        <f>+[1]OTCHET!J237+[1]OTCHET!J238+[1]OTCHET!J239+[1]OTCHET!J240+[1]OTCHET!J244+[1]OTCHET!J245+[1]OTCHET!J249</f>
        <v>0</v>
      </c>
      <c r="K45" s="227"/>
      <c r="L45" s="227"/>
      <c r="M45" s="227"/>
      <c r="N45" s="54"/>
      <c r="O45" s="232" t="s">
        <v>105</v>
      </c>
      <c r="P45" s="56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2" t="s">
        <v>104</v>
      </c>
      <c r="C46" s="101" t="s">
        <v>103</v>
      </c>
      <c r="D46" s="102"/>
      <c r="E46" s="243">
        <f>+[1]OTCHET!E257+[1]OTCHET!E258+[1]OTCHET!E259+[1]OTCHET!E260</f>
        <v>0</v>
      </c>
      <c r="F46" s="243">
        <f>+G46+H46+I46+J46</f>
        <v>0</v>
      </c>
      <c r="G46" s="242">
        <f>+[1]OTCHET!G257+[1]OTCHET!G258+[1]OTCHET!G259+[1]OTCHET!G260</f>
        <v>0</v>
      </c>
      <c r="H46" s="241">
        <f>+[1]OTCHET!H257+[1]OTCHET!H258+[1]OTCHET!H259+[1]OTCHET!H260</f>
        <v>0</v>
      </c>
      <c r="I46" s="241">
        <f>+[1]OTCHET!I257+[1]OTCHET!I258+[1]OTCHET!I259+[1]OTCHET!I260</f>
        <v>0</v>
      </c>
      <c r="J46" s="240">
        <f>+[1]OTCHET!J257+[1]OTCHET!J258+[1]OTCHET!J259+[1]OTCHET!J260</f>
        <v>0</v>
      </c>
      <c r="K46" s="227"/>
      <c r="L46" s="227"/>
      <c r="M46" s="227"/>
      <c r="N46" s="54"/>
      <c r="O46" s="239" t="s">
        <v>103</v>
      </c>
      <c r="P46" s="56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8" t="s">
        <v>102</v>
      </c>
      <c r="C47" s="238" t="s">
        <v>101</v>
      </c>
      <c r="D47" s="238"/>
      <c r="E47" s="237">
        <f>+[1]OTCHET!E258</f>
        <v>0</v>
      </c>
      <c r="F47" s="237">
        <f>+G47+H47+I47+J47</f>
        <v>0</v>
      </c>
      <c r="G47" s="236">
        <f>+[1]OTCHET!G258</f>
        <v>0</v>
      </c>
      <c r="H47" s="235">
        <f>+[1]OTCHET!H258</f>
        <v>0</v>
      </c>
      <c r="I47" s="234">
        <f>+[1]OTCHET!I258</f>
        <v>0</v>
      </c>
      <c r="J47" s="233">
        <f>+[1]OTCHET!J258</f>
        <v>0</v>
      </c>
      <c r="K47" s="227"/>
      <c r="L47" s="227"/>
      <c r="M47" s="227"/>
      <c r="N47" s="54"/>
      <c r="O47" s="232" t="s">
        <v>101</v>
      </c>
      <c r="P47" s="56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6" t="s">
        <v>100</v>
      </c>
      <c r="C48" s="86" t="s">
        <v>99</v>
      </c>
      <c r="D48" s="94"/>
      <c r="E48" s="85">
        <f>+[1]OTCHET!E267+[1]OTCHET!E271+[1]OTCHET!E272</f>
        <v>0</v>
      </c>
      <c r="F48" s="85">
        <f>+G48+H48+I48+J48</f>
        <v>0</v>
      </c>
      <c r="G48" s="231">
        <f>+[1]OTCHET!G267+[1]OTCHET!G271+[1]OTCHET!G272</f>
        <v>0</v>
      </c>
      <c r="H48" s="230">
        <f>+[1]OTCHET!H267+[1]OTCHET!H271+[1]OTCHET!H272</f>
        <v>0</v>
      </c>
      <c r="I48" s="230">
        <f>+[1]OTCHET!I267+[1]OTCHET!I271+[1]OTCHET!I272</f>
        <v>0</v>
      </c>
      <c r="J48" s="229">
        <f>+[1]OTCHET!J267+[1]OTCHET!J271+[1]OTCHET!J272</f>
        <v>0</v>
      </c>
      <c r="K48" s="227"/>
      <c r="L48" s="227"/>
      <c r="M48" s="227"/>
      <c r="N48" s="54"/>
      <c r="O48" s="81" t="s">
        <v>98</v>
      </c>
      <c r="P48" s="56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6" t="s">
        <v>97</v>
      </c>
      <c r="C49" s="86" t="s">
        <v>96</v>
      </c>
      <c r="D49" s="94"/>
      <c r="E49" s="85">
        <f>[1]OTCHET!E277+[1]OTCHET!E278+[1]OTCHET!E286+[1]OTCHET!E289</f>
        <v>85000</v>
      </c>
      <c r="F49" s="85">
        <f>+G49+H49+I49+J49</f>
        <v>42507</v>
      </c>
      <c r="G49" s="84">
        <f>[1]OTCHET!G277+[1]OTCHET!G278+[1]OTCHET!G286+[1]OTCHET!G289</f>
        <v>42507</v>
      </c>
      <c r="H49" s="83">
        <f>[1]OTCHET!H277+[1]OTCHET!H278+[1]OTCHET!H286+[1]OTCHET!H289</f>
        <v>0</v>
      </c>
      <c r="I49" s="83">
        <f>[1]OTCHET!I277+[1]OTCHET!I278+[1]OTCHET!I286+[1]OTCHET!I289</f>
        <v>0</v>
      </c>
      <c r="J49" s="82">
        <f>[1]OTCHET!J277+[1]OTCHET!J278+[1]OTCHET!J286+[1]OTCHET!J289</f>
        <v>0</v>
      </c>
      <c r="K49" s="227"/>
      <c r="L49" s="227"/>
      <c r="M49" s="227"/>
      <c r="N49" s="54"/>
      <c r="O49" s="81" t="s">
        <v>96</v>
      </c>
      <c r="P49" s="56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6" t="s">
        <v>95</v>
      </c>
      <c r="C50" s="86" t="s">
        <v>94</v>
      </c>
      <c r="D50" s="86"/>
      <c r="E50" s="85">
        <f>+[1]OTCHET!E290</f>
        <v>0</v>
      </c>
      <c r="F50" s="85">
        <f>+G50+H50+I50+J50</f>
        <v>0</v>
      </c>
      <c r="G50" s="84">
        <f>+[1]OTCHET!G290</f>
        <v>0</v>
      </c>
      <c r="H50" s="83">
        <f>+[1]OTCHET!H290</f>
        <v>0</v>
      </c>
      <c r="I50" s="83">
        <f>+[1]OTCHET!I290</f>
        <v>0</v>
      </c>
      <c r="J50" s="82">
        <f>+[1]OTCHET!J290</f>
        <v>0</v>
      </c>
      <c r="K50" s="227"/>
      <c r="L50" s="227"/>
      <c r="M50" s="227"/>
      <c r="N50" s="54"/>
      <c r="O50" s="81" t="s">
        <v>94</v>
      </c>
      <c r="P50" s="56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2" t="s">
        <v>93</v>
      </c>
      <c r="C51" s="228" t="s">
        <v>90</v>
      </c>
      <c r="D51" s="79"/>
      <c r="E51" s="78">
        <f>+[1]OTCHET!E274</f>
        <v>0</v>
      </c>
      <c r="F51" s="78">
        <f>+G51+H51+I51+J51</f>
        <v>0</v>
      </c>
      <c r="G51" s="77">
        <f>+[1]OTCHET!G274</f>
        <v>0</v>
      </c>
      <c r="H51" s="76">
        <f>+[1]OTCHET!H274</f>
        <v>0</v>
      </c>
      <c r="I51" s="76">
        <f>+[1]OTCHET!I274</f>
        <v>0</v>
      </c>
      <c r="J51" s="75">
        <f>+[1]OTCHET!J274</f>
        <v>0</v>
      </c>
      <c r="K51" s="227"/>
      <c r="L51" s="227"/>
      <c r="M51" s="227"/>
      <c r="N51" s="54"/>
      <c r="O51" s="81" t="s">
        <v>92</v>
      </c>
      <c r="P51" s="56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2" t="s">
        <v>91</v>
      </c>
      <c r="C52" s="228" t="s">
        <v>90</v>
      </c>
      <c r="D52" s="79"/>
      <c r="E52" s="78">
        <f>+[1]OTCHET!E295</f>
        <v>0</v>
      </c>
      <c r="F52" s="78">
        <f>+G52+H52+I52+J52</f>
        <v>0</v>
      </c>
      <c r="G52" s="77">
        <f>+[1]OTCHET!G295</f>
        <v>0</v>
      </c>
      <c r="H52" s="76">
        <f>+[1]OTCHET!H295</f>
        <v>0</v>
      </c>
      <c r="I52" s="76">
        <f>+[1]OTCHET!I295</f>
        <v>0</v>
      </c>
      <c r="J52" s="75">
        <f>+[1]OTCHET!J295</f>
        <v>0</v>
      </c>
      <c r="K52" s="227"/>
      <c r="L52" s="227"/>
      <c r="M52" s="227"/>
      <c r="N52" s="54"/>
      <c r="O52" s="73" t="s">
        <v>90</v>
      </c>
      <c r="P52" s="56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6" t="s">
        <v>89</v>
      </c>
      <c r="C53" s="226" t="s">
        <v>88</v>
      </c>
      <c r="D53" s="225"/>
      <c r="E53" s="224">
        <f>[1]OTCHET!E296</f>
        <v>0</v>
      </c>
      <c r="F53" s="224">
        <f>+G53+H53+I53+J53</f>
        <v>0</v>
      </c>
      <c r="G53" s="223">
        <f>[1]OTCHET!G296</f>
        <v>0</v>
      </c>
      <c r="H53" s="222">
        <f>[1]OTCHET!H296</f>
        <v>0</v>
      </c>
      <c r="I53" s="222">
        <f>[1]OTCHET!I296</f>
        <v>0</v>
      </c>
      <c r="J53" s="221">
        <f>[1]OTCHET!J296</f>
        <v>0</v>
      </c>
      <c r="K53" s="220"/>
      <c r="L53" s="220"/>
      <c r="M53" s="220"/>
      <c r="N53" s="54"/>
      <c r="O53" s="219" t="s">
        <v>88</v>
      </c>
      <c r="P53" s="56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8" t="s">
        <v>87</v>
      </c>
      <c r="C54" s="217" t="s">
        <v>86</v>
      </c>
      <c r="D54" s="216"/>
      <c r="E54" s="215">
        <f>[1]OTCHET!E298</f>
        <v>0</v>
      </c>
      <c r="F54" s="215">
        <f>+G54+H54+I54+J54</f>
        <v>0</v>
      </c>
      <c r="G54" s="214">
        <f>[1]OTCHET!G298</f>
        <v>0</v>
      </c>
      <c r="H54" s="213">
        <f>[1]OTCHET!H298</f>
        <v>0</v>
      </c>
      <c r="I54" s="213">
        <f>[1]OTCHET!I298</f>
        <v>0</v>
      </c>
      <c r="J54" s="212">
        <f>[1]OTCHET!J298</f>
        <v>0</v>
      </c>
      <c r="K54" s="211"/>
      <c r="L54" s="211"/>
      <c r="M54" s="210"/>
      <c r="N54" s="54"/>
      <c r="O54" s="209" t="s">
        <v>86</v>
      </c>
      <c r="P54" s="56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2">
        <v>127</v>
      </c>
      <c r="B55" s="208" t="s">
        <v>85</v>
      </c>
      <c r="C55" s="208" t="s">
        <v>84</v>
      </c>
      <c r="D55" s="207"/>
      <c r="E55" s="206">
        <f>+[1]OTCHET!E299</f>
        <v>0</v>
      </c>
      <c r="F55" s="206">
        <f>+G55+H55+I55+J55</f>
        <v>0</v>
      </c>
      <c r="G55" s="205">
        <f>+[1]OTCHET!G299</f>
        <v>0</v>
      </c>
      <c r="H55" s="204">
        <f>+[1]OTCHET!H299</f>
        <v>0</v>
      </c>
      <c r="I55" s="204">
        <f>+[1]OTCHET!I299</f>
        <v>0</v>
      </c>
      <c r="J55" s="203">
        <f>+[1]OTCHET!J299</f>
        <v>0</v>
      </c>
      <c r="K55" s="202"/>
      <c r="L55" s="202"/>
      <c r="M55" s="152"/>
      <c r="N55" s="64"/>
      <c r="O55" s="201" t="s">
        <v>84</v>
      </c>
      <c r="P55" s="56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200" t="s">
        <v>83</v>
      </c>
      <c r="C56" s="199" t="s">
        <v>82</v>
      </c>
      <c r="D56" s="199"/>
      <c r="E56" s="198">
        <f>+E57+E58+E62</f>
        <v>342600</v>
      </c>
      <c r="F56" s="198">
        <f>+F57+F58+F62</f>
        <v>6448</v>
      </c>
      <c r="G56" s="197">
        <f>+G57+G58+G62</f>
        <v>-193103</v>
      </c>
      <c r="H56" s="196">
        <f>+H57+H58+H62</f>
        <v>0</v>
      </c>
      <c r="I56" s="195">
        <f>+I57+I58+I62</f>
        <v>0</v>
      </c>
      <c r="J56" s="194">
        <f>+J57+J58+J62</f>
        <v>199551</v>
      </c>
      <c r="K56" s="61">
        <f>+K57+K58+K61</f>
        <v>0</v>
      </c>
      <c r="L56" s="61">
        <f>+L57+L58+L61</f>
        <v>0</v>
      </c>
      <c r="M56" s="61">
        <f>+M57+M58+M61</f>
        <v>0</v>
      </c>
      <c r="N56" s="193"/>
      <c r="O56" s="192" t="s">
        <v>82</v>
      </c>
      <c r="P56" s="56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2" t="s">
        <v>81</v>
      </c>
      <c r="C57" s="101" t="s">
        <v>80</v>
      </c>
      <c r="D57" s="102"/>
      <c r="E57" s="99">
        <f>+[1]OTCHET!E363+[1]OTCHET!E377+[1]OTCHET!E390</f>
        <v>342600</v>
      </c>
      <c r="F57" s="99">
        <f>+G57+H57+I57+J57</f>
        <v>-193103</v>
      </c>
      <c r="G57" s="98">
        <f>+[1]OTCHET!G363+[1]OTCHET!G377+[1]OTCHET!G390</f>
        <v>-193103</v>
      </c>
      <c r="H57" s="97">
        <f>+[1]OTCHET!H363+[1]OTCHET!H377+[1]OTCHET!H390</f>
        <v>0</v>
      </c>
      <c r="I57" s="97">
        <f>+[1]OTCHET!I363+[1]OTCHET!I377+[1]OTCHET!I390</f>
        <v>0</v>
      </c>
      <c r="J57" s="96">
        <f>+[1]OTCHET!J363+[1]OTCHET!J377+[1]OTCHET!J390</f>
        <v>0</v>
      </c>
      <c r="K57" s="152"/>
      <c r="L57" s="152"/>
      <c r="M57" s="152"/>
      <c r="N57" s="64"/>
      <c r="O57" s="95" t="s">
        <v>80</v>
      </c>
      <c r="P57" s="56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4" t="s">
        <v>79</v>
      </c>
      <c r="C58" s="86" t="s">
        <v>78</v>
      </c>
      <c r="D58" s="94"/>
      <c r="E58" s="93">
        <f>+[1]OTCHET!E385+[1]OTCHET!E393+[1]OTCHET!E398+[1]OTCHET!E401+[1]OTCHET!E404+[1]OTCHET!E407+[1]OTCHET!E408+[1]OTCHET!E411+[1]OTCHET!E424+[1]OTCHET!E425+[1]OTCHET!E426+[1]OTCHET!E427+[1]OTCHET!E428</f>
        <v>0</v>
      </c>
      <c r="F58" s="93">
        <f>+G58+H58+I58+J58</f>
        <v>0</v>
      </c>
      <c r="G58" s="92">
        <f>+[1]OTCHET!G385+[1]OTCHET!G393+[1]OTCHET!G398+[1]OTCHET!G401+[1]OTCHET!G404+[1]OTCHET!G407+[1]OTCHET!G408+[1]OTCHET!G411+[1]OTCHET!G424+[1]OTCHET!G425+[1]OTCHET!G426+[1]OTCHET!G427+[1]OTCHET!G428</f>
        <v>0</v>
      </c>
      <c r="H58" s="91">
        <f>+[1]OTCHET!H385+[1]OTCHET!H393+[1]OTCHET!H398+[1]OTCHET!H401+[1]OTCHET!H404+[1]OTCHET!H407+[1]OTCHET!H408+[1]OTCHET!H411+[1]OTCHET!H424+[1]OTCHET!H425+[1]OTCHET!H426+[1]OTCHET!H427+[1]OTCHET!H428</f>
        <v>0</v>
      </c>
      <c r="I58" s="91">
        <f>+[1]OTCHET!I385+[1]OTCHET!I393+[1]OTCHET!I398+[1]OTCHET!I401+[1]OTCHET!I404+[1]OTCHET!I407+[1]OTCHET!I408+[1]OTCHET!I411+[1]OTCHET!I424+[1]OTCHET!I425+[1]OTCHET!I426+[1]OTCHET!I427+[1]OTCHET!I428</f>
        <v>0</v>
      </c>
      <c r="J58" s="90">
        <f>+[1]OTCHET!J385+[1]OTCHET!J393+[1]OTCHET!J398+[1]OTCHET!J401+[1]OTCHET!J404+[1]OTCHET!J407+[1]OTCHET!J408+[1]OTCHET!J411+[1]OTCHET!J424+[1]OTCHET!J425+[1]OTCHET!J426+[1]OTCHET!J427+[1]OTCHET!J428</f>
        <v>0</v>
      </c>
      <c r="K58" s="152"/>
      <c r="L58" s="152"/>
      <c r="M58" s="152"/>
      <c r="N58" s="64"/>
      <c r="O58" s="88" t="s">
        <v>78</v>
      </c>
      <c r="P58" s="56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9" t="s">
        <v>77</v>
      </c>
      <c r="C59" s="79" t="s">
        <v>76</v>
      </c>
      <c r="D59" s="122"/>
      <c r="E59" s="121">
        <f>+[1]OTCHET!E424+[1]OTCHET!E425+[1]OTCHET!E426+[1]OTCHET!E427+[1]OTCHET!E428</f>
        <v>0</v>
      </c>
      <c r="F59" s="121">
        <f>+G59+H59+I59+J59</f>
        <v>0</v>
      </c>
      <c r="G59" s="120">
        <f>+[1]OTCHET!G424+[1]OTCHET!G425+[1]OTCHET!G426+[1]OTCHET!G427+[1]OTCHET!G428</f>
        <v>0</v>
      </c>
      <c r="H59" s="119">
        <f>+[1]OTCHET!H424+[1]OTCHET!H425+[1]OTCHET!H426+[1]OTCHET!H427+[1]OTCHET!H428</f>
        <v>0</v>
      </c>
      <c r="I59" s="119">
        <f>+[1]OTCHET!I424+[1]OTCHET!I425+[1]OTCHET!I426+[1]OTCHET!I427+[1]OTCHET!I428</f>
        <v>0</v>
      </c>
      <c r="J59" s="118">
        <f>+[1]OTCHET!J424+[1]OTCHET!J425+[1]OTCHET!J426+[1]OTCHET!J427+[1]OTCHET!J428</f>
        <v>0</v>
      </c>
      <c r="K59" s="152"/>
      <c r="L59" s="152"/>
      <c r="M59" s="152"/>
      <c r="N59" s="64"/>
      <c r="O59" s="117" t="s">
        <v>76</v>
      </c>
      <c r="P59" s="56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91" t="s">
        <v>75</v>
      </c>
      <c r="C60" s="191" t="s">
        <v>74</v>
      </c>
      <c r="D60" s="190"/>
      <c r="E60" s="189">
        <f>[1]OTCHET!E407</f>
        <v>0</v>
      </c>
      <c r="F60" s="189">
        <f>+G60+H60+I60+J60</f>
        <v>0</v>
      </c>
      <c r="G60" s="188">
        <f>[1]OTCHET!G407</f>
        <v>0</v>
      </c>
      <c r="H60" s="187">
        <f>[1]OTCHET!H407</f>
        <v>0</v>
      </c>
      <c r="I60" s="187">
        <f>[1]OTCHET!I407</f>
        <v>0</v>
      </c>
      <c r="J60" s="186">
        <f>[1]OTCHET!J407</f>
        <v>0</v>
      </c>
      <c r="K60" s="152"/>
      <c r="L60" s="152"/>
      <c r="M60" s="152"/>
      <c r="N60" s="64"/>
      <c r="O60" s="185" t="s">
        <v>74</v>
      </c>
      <c r="P60" s="56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4"/>
      <c r="C61" s="183"/>
      <c r="D61" s="102"/>
      <c r="E61" s="99"/>
      <c r="F61" s="99">
        <f>+G61+H61+I61+J61</f>
        <v>0</v>
      </c>
      <c r="G61" s="98"/>
      <c r="H61" s="97"/>
      <c r="I61" s="97"/>
      <c r="J61" s="96"/>
      <c r="K61" s="152"/>
      <c r="L61" s="152"/>
      <c r="M61" s="152"/>
      <c r="N61" s="64"/>
      <c r="O61" s="95"/>
      <c r="P61" s="56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2">
        <v>162</v>
      </c>
      <c r="B62" s="180" t="s">
        <v>73</v>
      </c>
      <c r="C62" s="181" t="s">
        <v>72</v>
      </c>
      <c r="D62" s="180"/>
      <c r="E62" s="179">
        <f>[1]OTCHET!E414</f>
        <v>0</v>
      </c>
      <c r="F62" s="179">
        <f>+G62+H62+I62+J62</f>
        <v>199551</v>
      </c>
      <c r="G62" s="178">
        <f>[1]OTCHET!G414</f>
        <v>0</v>
      </c>
      <c r="H62" s="177">
        <f>[1]OTCHET!H414</f>
        <v>0</v>
      </c>
      <c r="I62" s="177">
        <f>[1]OTCHET!I414</f>
        <v>0</v>
      </c>
      <c r="J62" s="176">
        <f>[1]OTCHET!J414</f>
        <v>199551</v>
      </c>
      <c r="K62" s="175"/>
      <c r="L62" s="175"/>
      <c r="M62" s="175"/>
      <c r="N62" s="64"/>
      <c r="O62" s="174" t="s">
        <v>72</v>
      </c>
      <c r="P62" s="56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3" t="s">
        <v>71</v>
      </c>
      <c r="C63" s="172" t="s">
        <v>70</v>
      </c>
      <c r="D63" s="171"/>
      <c r="E63" s="170">
        <f>+[1]OTCHET!E250</f>
        <v>0</v>
      </c>
      <c r="F63" s="170">
        <f>+G63+H63+I63+J63</f>
        <v>0</v>
      </c>
      <c r="G63" s="169">
        <f>+[1]OTCHET!G250</f>
        <v>0</v>
      </c>
      <c r="H63" s="168">
        <f>+[1]OTCHET!H250</f>
        <v>0</v>
      </c>
      <c r="I63" s="168">
        <f>+[1]OTCHET!I250</f>
        <v>0</v>
      </c>
      <c r="J63" s="167">
        <f>+[1]OTCHET!J250</f>
        <v>0</v>
      </c>
      <c r="K63" s="166"/>
      <c r="L63" s="166"/>
      <c r="M63" s="166"/>
      <c r="N63" s="64"/>
      <c r="O63" s="165" t="s">
        <v>70</v>
      </c>
      <c r="P63" s="56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4" t="s">
        <v>69</v>
      </c>
      <c r="C64" s="163"/>
      <c r="D64" s="163"/>
      <c r="E64" s="162">
        <f>+E22-E38+E56-E63</f>
        <v>0</v>
      </c>
      <c r="F64" s="162">
        <f>+F22-F38+F56-F63</f>
        <v>2809</v>
      </c>
      <c r="G64" s="161">
        <f>+G22-G38+G56-G63</f>
        <v>8194</v>
      </c>
      <c r="H64" s="160">
        <f>+H22-H38+H56-H63</f>
        <v>0</v>
      </c>
      <c r="I64" s="160">
        <f>+I22-I38+I56-I63</f>
        <v>-5385</v>
      </c>
      <c r="J64" s="159">
        <f>+J22-J38+J56-J63</f>
        <v>0</v>
      </c>
      <c r="K64" s="61">
        <f>+K22-K38+K56</f>
        <v>0</v>
      </c>
      <c r="L64" s="61">
        <f>+L22-L38+L56</f>
        <v>0</v>
      </c>
      <c r="M64" s="61">
        <f>+M22-M38+M56</f>
        <v>0</v>
      </c>
      <c r="N64" s="64"/>
      <c r="O64" s="158"/>
      <c r="P64" s="56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7">
        <f>+IF(+SUM(E$65:J$65)=0,0,"Контрола: дефицит/излишък = финансиране с обратен знак (V. + VІ. = 0)")</f>
        <v>0</v>
      </c>
      <c r="C65" s="156"/>
      <c r="D65" s="156"/>
      <c r="E65" s="155">
        <f>+E$64+E$66</f>
        <v>0</v>
      </c>
      <c r="F65" s="155">
        <f>+F$64+F$66</f>
        <v>0</v>
      </c>
      <c r="G65" s="154">
        <f>+G$64+G$66</f>
        <v>0</v>
      </c>
      <c r="H65" s="154">
        <f>+H$64+H$66</f>
        <v>0</v>
      </c>
      <c r="I65" s="154">
        <f>+I$64+I$66</f>
        <v>0</v>
      </c>
      <c r="J65" s="153">
        <f>+J$64+J$66</f>
        <v>0</v>
      </c>
      <c r="K65" s="152" t="e">
        <f>+K64+K66</f>
        <v>#REF!</v>
      </c>
      <c r="L65" s="152" t="e">
        <f>+L64+L66</f>
        <v>#REF!</v>
      </c>
      <c r="M65" s="152" t="e">
        <f>+M64+M66</f>
        <v>#REF!</v>
      </c>
      <c r="N65" s="64"/>
      <c r="O65" s="151"/>
      <c r="P65" s="56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50" t="s">
        <v>68</v>
      </c>
      <c r="C66" s="149" t="s">
        <v>67</v>
      </c>
      <c r="D66" s="149"/>
      <c r="E66" s="148">
        <f>SUM(+E68+E76+E77+E84+E85+E86+E89+E90+E91+E92+E93+E94+E95)</f>
        <v>0</v>
      </c>
      <c r="F66" s="148">
        <f>SUM(+F68+F76+F77+F84+F85+F86+F89+F90+F91+F92+F93+F94+F95)</f>
        <v>-2809</v>
      </c>
      <c r="G66" s="147">
        <f>SUM(+G68+G76+G77+G84+G85+G86+G89+G90+G91+G92+G93+G94+G95)</f>
        <v>-8194</v>
      </c>
      <c r="H66" s="146">
        <f>SUM(+H68+H76+H77+H84+H85+H86+H89+H90+H91+H92+H93+H94+H95)</f>
        <v>0</v>
      </c>
      <c r="I66" s="146">
        <f>SUM(+I68+I76+I77+I84+I85+I86+I89+I90+I91+I92+I93+I94+I95)</f>
        <v>5385</v>
      </c>
      <c r="J66" s="145">
        <f>SUM(+J68+J76+J77+J84+J85+J86+J89+J90+J91+J92+J93+J94+J95)</f>
        <v>0</v>
      </c>
      <c r="K66" s="144" t="e">
        <f>SUM(+K68+K76+K77+K84+K85+K86+K89+K90+K91+K92+K93+K94+K95)</f>
        <v>#REF!</v>
      </c>
      <c r="L66" s="144" t="e">
        <f>SUM(+L68+L76+L77+L84+L85+L86+L89+L90+L91+L92+L93+L94+L95)</f>
        <v>#REF!</v>
      </c>
      <c r="M66" s="144" t="e">
        <f>SUM(+M68+M76+M77+M84+M85+M86+M89+M90+M91+M92+M93+M95+M96)</f>
        <v>#REF!</v>
      </c>
      <c r="N66" s="64"/>
      <c r="O66" s="143" t="s">
        <v>67</v>
      </c>
      <c r="P66" s="56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2"/>
      <c r="C67" s="142"/>
      <c r="D67" s="142"/>
      <c r="E67" s="141"/>
      <c r="F67" s="140">
        <f>+G67+H67+I67+J67</f>
        <v>0</v>
      </c>
      <c r="G67" s="139"/>
      <c r="H67" s="138"/>
      <c r="I67" s="138"/>
      <c r="J67" s="137"/>
      <c r="K67" s="136"/>
      <c r="L67" s="136"/>
      <c r="M67" s="136"/>
      <c r="N67" s="64"/>
      <c r="O67" s="135"/>
      <c r="P67" s="56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4">
        <v>195</v>
      </c>
      <c r="B68" s="122" t="s">
        <v>66</v>
      </c>
      <c r="C68" s="79" t="s">
        <v>65</v>
      </c>
      <c r="D68" s="122"/>
      <c r="E68" s="121">
        <f>SUM(E69:E75)</f>
        <v>0</v>
      </c>
      <c r="F68" s="121">
        <f>SUM(F69:F75)</f>
        <v>0</v>
      </c>
      <c r="G68" s="120">
        <f>SUM(G69:G75)</f>
        <v>0</v>
      </c>
      <c r="H68" s="119">
        <f>SUM(H69:H75)</f>
        <v>0</v>
      </c>
      <c r="I68" s="119">
        <f>SUM(I69:I75)</f>
        <v>0</v>
      </c>
      <c r="J68" s="118">
        <f>SUM(J69:J75)</f>
        <v>0</v>
      </c>
      <c r="K68" s="133" t="e">
        <f>SUM(K69:K75)</f>
        <v>#REF!</v>
      </c>
      <c r="L68" s="133" t="e">
        <f>SUM(L69:L75)</f>
        <v>#REF!</v>
      </c>
      <c r="M68" s="133" t="e">
        <f>SUM(M69:M75)</f>
        <v>#REF!</v>
      </c>
      <c r="N68" s="64"/>
      <c r="O68" s="117" t="s">
        <v>65</v>
      </c>
      <c r="P68" s="132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80">
        <v>200</v>
      </c>
      <c r="B69" s="116" t="s">
        <v>64</v>
      </c>
      <c r="C69" s="116" t="s">
        <v>63</v>
      </c>
      <c r="D69" s="116"/>
      <c r="E69" s="114">
        <f>+[1]OTCHET!E484+[1]OTCHET!E485+[1]OTCHET!E488+[1]OTCHET!E489+[1]OTCHET!E492+[1]OTCHET!E493+[1]OTCHET!E497</f>
        <v>0</v>
      </c>
      <c r="F69" s="114">
        <f>+G69+H69+I69+J69</f>
        <v>0</v>
      </c>
      <c r="G69" s="113">
        <f>+[1]OTCHET!G484+[1]OTCHET!G485+[1]OTCHET!G488+[1]OTCHET!G489+[1]OTCHET!G492+[1]OTCHET!G493+[1]OTCHET!G497</f>
        <v>0</v>
      </c>
      <c r="H69" s="112">
        <f>+[1]OTCHET!H484+[1]OTCHET!H485+[1]OTCHET!H488+[1]OTCHET!H489+[1]OTCHET!H492+[1]OTCHET!H493+[1]OTCHET!H497</f>
        <v>0</v>
      </c>
      <c r="I69" s="112">
        <f>+[1]OTCHET!I484+[1]OTCHET!I485+[1]OTCHET!I488+[1]OTCHET!I489+[1]OTCHET!I492+[1]OTCHET!I493+[1]OTCHET!I497</f>
        <v>0</v>
      </c>
      <c r="J69" s="111">
        <f>+[1]OTCHET!J484+[1]OTCHET!J485+[1]OTCHET!J488+[1]OTCHET!J489+[1]OTCHET!J492+[1]OTCHET!J493+[1]OTCHET!J497</f>
        <v>0</v>
      </c>
      <c r="K69" s="129" t="e">
        <f>+#REF!+#REF!+#REF!+#REF!+#REF!+#REF!+#REF!</f>
        <v>#REF!</v>
      </c>
      <c r="L69" s="129" t="e">
        <f>+#REF!+#REF!+#REF!+#REF!+#REF!+#REF!+#REF!</f>
        <v>#REF!</v>
      </c>
      <c r="M69" s="129" t="e">
        <f>+#REF!+#REF!+#REF!+#REF!+#REF!+#REF!+#REF!</f>
        <v>#REF!</v>
      </c>
      <c r="N69" s="64"/>
      <c r="O69" s="110" t="s">
        <v>63</v>
      </c>
      <c r="P69" s="72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80">
        <v>205</v>
      </c>
      <c r="B70" s="128" t="s">
        <v>62</v>
      </c>
      <c r="C70" s="128" t="s">
        <v>61</v>
      </c>
      <c r="D70" s="128"/>
      <c r="E70" s="127">
        <f>+[1]OTCHET!E486+[1]OTCHET!E487+[1]OTCHET!E490+[1]OTCHET!E491+[1]OTCHET!E494+[1]OTCHET!E495+[1]OTCHET!E496+[1]OTCHET!E498</f>
        <v>0</v>
      </c>
      <c r="F70" s="127">
        <f>+G70+H70+I70+J70</f>
        <v>0</v>
      </c>
      <c r="G70" s="126">
        <f>+[1]OTCHET!G486+[1]OTCHET!G487+[1]OTCHET!G490+[1]OTCHET!G491+[1]OTCHET!G494+[1]OTCHET!G495+[1]OTCHET!G496+[1]OTCHET!G498</f>
        <v>0</v>
      </c>
      <c r="H70" s="125">
        <f>+[1]OTCHET!H486+[1]OTCHET!H487+[1]OTCHET!H490+[1]OTCHET!H491+[1]OTCHET!H494+[1]OTCHET!H495+[1]OTCHET!H496+[1]OTCHET!H498</f>
        <v>0</v>
      </c>
      <c r="I70" s="125">
        <f>+[1]OTCHET!I486+[1]OTCHET!I487+[1]OTCHET!I490+[1]OTCHET!I491+[1]OTCHET!I494+[1]OTCHET!I495+[1]OTCHET!I496+[1]OTCHET!I498</f>
        <v>0</v>
      </c>
      <c r="J70" s="124">
        <f>+[1]OTCHET!J486+[1]OTCHET!J487+[1]OTCHET!J490+[1]OTCHET!J491+[1]OTCHET!J494+[1]OTCHET!J495+[1]OTCHET!J496+[1]OTCHET!J498</f>
        <v>0</v>
      </c>
      <c r="K70" s="129" t="e">
        <f>+#REF!+#REF!+#REF!+#REF!+#REF!+#REF!+#REF!+#REF!</f>
        <v>#REF!</v>
      </c>
      <c r="L70" s="129" t="e">
        <f>+#REF!+#REF!+#REF!+#REF!+#REF!+#REF!+#REF!+#REF!</f>
        <v>#REF!</v>
      </c>
      <c r="M70" s="129" t="e">
        <f>+#REF!+#REF!+#REF!+#REF!+#REF!+#REF!+#REF!+#REF!</f>
        <v>#REF!</v>
      </c>
      <c r="N70" s="64"/>
      <c r="O70" s="123" t="s">
        <v>61</v>
      </c>
      <c r="P70" s="72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80">
        <v>210</v>
      </c>
      <c r="B71" s="128" t="s">
        <v>60</v>
      </c>
      <c r="C71" s="128" t="s">
        <v>59</v>
      </c>
      <c r="D71" s="128"/>
      <c r="E71" s="127">
        <f>+[1]OTCHET!E499</f>
        <v>0</v>
      </c>
      <c r="F71" s="127">
        <f>+G71+H71+I71+J71</f>
        <v>0</v>
      </c>
      <c r="G71" s="126">
        <f>+[1]OTCHET!G499</f>
        <v>0</v>
      </c>
      <c r="H71" s="125">
        <f>+[1]OTCHET!H499</f>
        <v>0</v>
      </c>
      <c r="I71" s="125">
        <f>+[1]OTCHET!I499</f>
        <v>0</v>
      </c>
      <c r="J71" s="124">
        <f>+[1]OTCHET!J499</f>
        <v>0</v>
      </c>
      <c r="K71" s="129" t="e">
        <f>+#REF!</f>
        <v>#REF!</v>
      </c>
      <c r="L71" s="129" t="e">
        <f>+#REF!</f>
        <v>#REF!</v>
      </c>
      <c r="M71" s="129" t="e">
        <f>+#REF!</f>
        <v>#REF!</v>
      </c>
      <c r="N71" s="64"/>
      <c r="O71" s="123" t="s">
        <v>59</v>
      </c>
      <c r="P71" s="72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80">
        <v>215</v>
      </c>
      <c r="B72" s="128" t="s">
        <v>58</v>
      </c>
      <c r="C72" s="128" t="s">
        <v>57</v>
      </c>
      <c r="D72" s="128"/>
      <c r="E72" s="127">
        <f>+[1]OTCHET!E504</f>
        <v>0</v>
      </c>
      <c r="F72" s="127">
        <f>+G72+H72+I72+J72</f>
        <v>0</v>
      </c>
      <c r="G72" s="126">
        <f>+[1]OTCHET!G504</f>
        <v>0</v>
      </c>
      <c r="H72" s="125">
        <f>+[1]OTCHET!H504</f>
        <v>0</v>
      </c>
      <c r="I72" s="125">
        <f>+[1]OTCHET!I504</f>
        <v>0</v>
      </c>
      <c r="J72" s="124">
        <f>+[1]OTCHET!J504</f>
        <v>0</v>
      </c>
      <c r="K72" s="129" t="e">
        <f>+#REF!</f>
        <v>#REF!</v>
      </c>
      <c r="L72" s="129" t="e">
        <f>+#REF!</f>
        <v>#REF!</v>
      </c>
      <c r="M72" s="129" t="e">
        <f>+#REF!</f>
        <v>#REF!</v>
      </c>
      <c r="N72" s="64"/>
      <c r="O72" s="123" t="s">
        <v>57</v>
      </c>
      <c r="P72" s="72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80">
        <v>220</v>
      </c>
      <c r="B73" s="128" t="s">
        <v>56</v>
      </c>
      <c r="C73" s="128" t="s">
        <v>55</v>
      </c>
      <c r="D73" s="128"/>
      <c r="E73" s="127">
        <f>+[1]OTCHET!E544</f>
        <v>0</v>
      </c>
      <c r="F73" s="127">
        <f>+G73+H73+I73+J73</f>
        <v>0</v>
      </c>
      <c r="G73" s="126">
        <f>+[1]OTCHET!G544</f>
        <v>0</v>
      </c>
      <c r="H73" s="125">
        <f>+[1]OTCHET!H544</f>
        <v>0</v>
      </c>
      <c r="I73" s="125">
        <f>+[1]OTCHET!I544</f>
        <v>0</v>
      </c>
      <c r="J73" s="124">
        <f>+[1]OTCHET!J544</f>
        <v>0</v>
      </c>
      <c r="K73" s="129" t="e">
        <f>+#REF!</f>
        <v>#REF!</v>
      </c>
      <c r="L73" s="129" t="e">
        <f>+#REF!</f>
        <v>#REF!</v>
      </c>
      <c r="M73" s="129" t="e">
        <f>+#REF!</f>
        <v>#REF!</v>
      </c>
      <c r="N73" s="64"/>
      <c r="O73" s="123" t="s">
        <v>55</v>
      </c>
      <c r="P73" s="72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80">
        <v>230</v>
      </c>
      <c r="B74" s="131" t="s">
        <v>54</v>
      </c>
      <c r="C74" s="131" t="s">
        <v>53</v>
      </c>
      <c r="D74" s="131"/>
      <c r="E74" s="127">
        <f>+[1]OTCHET!E583+[1]OTCHET!E584</f>
        <v>0</v>
      </c>
      <c r="F74" s="127">
        <f>+G74+H74+I74+J74</f>
        <v>0</v>
      </c>
      <c r="G74" s="126">
        <f>+[1]OTCHET!G583+[1]OTCHET!G584</f>
        <v>0</v>
      </c>
      <c r="H74" s="125">
        <f>+[1]OTCHET!H583+[1]OTCHET!H584</f>
        <v>0</v>
      </c>
      <c r="I74" s="125">
        <f>+[1]OTCHET!I583+[1]OTCHET!I584</f>
        <v>0</v>
      </c>
      <c r="J74" s="124">
        <f>+[1]OTCHET!J583+[1]OTCHET!J584</f>
        <v>0</v>
      </c>
      <c r="K74" s="129" t="e">
        <f>+#REF!+#REF!</f>
        <v>#REF!</v>
      </c>
      <c r="L74" s="129" t="e">
        <f>+#REF!+#REF!</f>
        <v>#REF!</v>
      </c>
      <c r="M74" s="129" t="e">
        <f>+#REF!+#REF!</f>
        <v>#REF!</v>
      </c>
      <c r="N74" s="64"/>
      <c r="O74" s="123" t="s">
        <v>53</v>
      </c>
      <c r="P74" s="72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80">
        <v>235</v>
      </c>
      <c r="B75" s="130" t="s">
        <v>52</v>
      </c>
      <c r="C75" s="130" t="s">
        <v>51</v>
      </c>
      <c r="D75" s="130"/>
      <c r="E75" s="107">
        <f>+[1]OTCHET!E585+[1]OTCHET!E586+[1]OTCHET!E587</f>
        <v>0</v>
      </c>
      <c r="F75" s="107">
        <f>+G75+H75+I75+J75</f>
        <v>0</v>
      </c>
      <c r="G75" s="106">
        <f>+[1]OTCHET!G585+[1]OTCHET!G586+[1]OTCHET!G587</f>
        <v>0</v>
      </c>
      <c r="H75" s="105">
        <f>+[1]OTCHET!H585+[1]OTCHET!H586+[1]OTCHET!H587</f>
        <v>0</v>
      </c>
      <c r="I75" s="105">
        <f>+[1]OTCHET!I585+[1]OTCHET!I586+[1]OTCHET!I587</f>
        <v>0</v>
      </c>
      <c r="J75" s="104">
        <f>+[1]OTCHET!J585+[1]OTCHET!J586+[1]OTCHET!J587</f>
        <v>0</v>
      </c>
      <c r="K75" s="129" t="e">
        <f>+#REF!+#REF!+#REF!</f>
        <v>#REF!</v>
      </c>
      <c r="L75" s="129" t="e">
        <f>+#REF!+#REF!+#REF!</f>
        <v>#REF!</v>
      </c>
      <c r="M75" s="129" t="e">
        <f>+#REF!+#REF!+#REF!</f>
        <v>#REF!</v>
      </c>
      <c r="N75" s="64"/>
      <c r="O75" s="103" t="s">
        <v>51</v>
      </c>
      <c r="P75" s="72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80">
        <v>240</v>
      </c>
      <c r="B76" s="102" t="s">
        <v>50</v>
      </c>
      <c r="C76" s="101" t="s">
        <v>49</v>
      </c>
      <c r="D76" s="102"/>
      <c r="E76" s="99">
        <f>[1]OTCHET!E463</f>
        <v>0</v>
      </c>
      <c r="F76" s="99">
        <f>+G76+H76+I76+J76</f>
        <v>0</v>
      </c>
      <c r="G76" s="98">
        <f>[1]OTCHET!G463</f>
        <v>0</v>
      </c>
      <c r="H76" s="97">
        <f>[1]OTCHET!H463</f>
        <v>0</v>
      </c>
      <c r="I76" s="97">
        <f>[1]OTCHET!I463</f>
        <v>0</v>
      </c>
      <c r="J76" s="96">
        <f>[1]OTCHET!J463</f>
        <v>0</v>
      </c>
      <c r="K76" s="129" t="e">
        <f>#REF!</f>
        <v>#REF!</v>
      </c>
      <c r="L76" s="129" t="e">
        <f>#REF!</f>
        <v>#REF!</v>
      </c>
      <c r="M76" s="129" t="e">
        <f>#REF!</f>
        <v>#REF!</v>
      </c>
      <c r="N76" s="64"/>
      <c r="O76" s="95" t="s">
        <v>49</v>
      </c>
      <c r="P76" s="72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80">
        <v>245</v>
      </c>
      <c r="B77" s="122" t="s">
        <v>48</v>
      </c>
      <c r="C77" s="79" t="s">
        <v>47</v>
      </c>
      <c r="D77" s="122"/>
      <c r="E77" s="121">
        <f>SUM(E78:E83)</f>
        <v>0</v>
      </c>
      <c r="F77" s="121">
        <f>SUM(F78:F83)</f>
        <v>0</v>
      </c>
      <c r="G77" s="120">
        <f>SUM(G78:G83)</f>
        <v>0</v>
      </c>
      <c r="H77" s="119">
        <f>SUM(H78:H83)</f>
        <v>0</v>
      </c>
      <c r="I77" s="119">
        <f>SUM(I78:I83)</f>
        <v>0</v>
      </c>
      <c r="J77" s="118">
        <f>SUM(J78:J83)</f>
        <v>0</v>
      </c>
      <c r="K77" s="89">
        <f>SUM(K78:K83)</f>
        <v>0</v>
      </c>
      <c r="L77" s="89">
        <f>SUM(L78:L83)</f>
        <v>0</v>
      </c>
      <c r="M77" s="89">
        <f>SUM(M78:M83)</f>
        <v>0</v>
      </c>
      <c r="N77" s="64"/>
      <c r="O77" s="117" t="s">
        <v>47</v>
      </c>
      <c r="P77" s="72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80">
        <v>250</v>
      </c>
      <c r="B78" s="116" t="s">
        <v>46</v>
      </c>
      <c r="C78" s="116" t="s">
        <v>45</v>
      </c>
      <c r="D78" s="116"/>
      <c r="E78" s="114">
        <f>+[1]OTCHET!E468+[1]OTCHET!E471</f>
        <v>0</v>
      </c>
      <c r="F78" s="114">
        <f>+G78+H78+I78+J78</f>
        <v>0</v>
      </c>
      <c r="G78" s="113">
        <f>+[1]OTCHET!G468+[1]OTCHET!G471</f>
        <v>0</v>
      </c>
      <c r="H78" s="112">
        <f>+[1]OTCHET!H468+[1]OTCHET!H471</f>
        <v>0</v>
      </c>
      <c r="I78" s="112">
        <f>+[1]OTCHET!I468+[1]OTCHET!I471</f>
        <v>0</v>
      </c>
      <c r="J78" s="111">
        <f>+[1]OTCHET!J468+[1]OTCHET!J471</f>
        <v>0</v>
      </c>
      <c r="K78" s="89"/>
      <c r="L78" s="89"/>
      <c r="M78" s="89"/>
      <c r="N78" s="64"/>
      <c r="O78" s="110" t="s">
        <v>45</v>
      </c>
      <c r="P78" s="72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80">
        <v>260</v>
      </c>
      <c r="B79" s="128" t="s">
        <v>44</v>
      </c>
      <c r="C79" s="128" t="s">
        <v>43</v>
      </c>
      <c r="D79" s="128"/>
      <c r="E79" s="127">
        <f>+[1]OTCHET!E469+[1]OTCHET!E472</f>
        <v>0</v>
      </c>
      <c r="F79" s="127">
        <f>+G79+H79+I79+J79</f>
        <v>0</v>
      </c>
      <c r="G79" s="126">
        <f>+[1]OTCHET!G469+[1]OTCHET!G472</f>
        <v>0</v>
      </c>
      <c r="H79" s="125">
        <f>+[1]OTCHET!H469+[1]OTCHET!H472</f>
        <v>0</v>
      </c>
      <c r="I79" s="125">
        <f>+[1]OTCHET!I469+[1]OTCHET!I472</f>
        <v>0</v>
      </c>
      <c r="J79" s="124">
        <f>+[1]OTCHET!J469+[1]OTCHET!J472</f>
        <v>0</v>
      </c>
      <c r="K79" s="89"/>
      <c r="L79" s="89"/>
      <c r="M79" s="89"/>
      <c r="N79" s="64"/>
      <c r="O79" s="123" t="s">
        <v>43</v>
      </c>
      <c r="P79" s="72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80">
        <v>265</v>
      </c>
      <c r="B80" s="128" t="s">
        <v>42</v>
      </c>
      <c r="C80" s="128" t="s">
        <v>41</v>
      </c>
      <c r="D80" s="128"/>
      <c r="E80" s="127">
        <f>[1]OTCHET!E473</f>
        <v>0</v>
      </c>
      <c r="F80" s="127">
        <f>+G80+H80+I80+J80</f>
        <v>0</v>
      </c>
      <c r="G80" s="126">
        <f>[1]OTCHET!G473</f>
        <v>0</v>
      </c>
      <c r="H80" s="125">
        <f>[1]OTCHET!H473</f>
        <v>0</v>
      </c>
      <c r="I80" s="125">
        <f>[1]OTCHET!I473</f>
        <v>0</v>
      </c>
      <c r="J80" s="124">
        <f>[1]OTCHET!J473</f>
        <v>0</v>
      </c>
      <c r="K80" s="89"/>
      <c r="L80" s="89"/>
      <c r="M80" s="89"/>
      <c r="N80" s="64"/>
      <c r="O80" s="123" t="s">
        <v>41</v>
      </c>
      <c r="P80" s="72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80"/>
      <c r="B81" s="128"/>
      <c r="C81" s="128"/>
      <c r="D81" s="128"/>
      <c r="E81" s="127"/>
      <c r="F81" s="127">
        <f>+G81+H81+I81+J81</f>
        <v>0</v>
      </c>
      <c r="G81" s="126"/>
      <c r="H81" s="125"/>
      <c r="I81" s="125"/>
      <c r="J81" s="124"/>
      <c r="K81" s="89"/>
      <c r="L81" s="89"/>
      <c r="M81" s="89"/>
      <c r="N81" s="64"/>
      <c r="O81" s="123"/>
      <c r="P81" s="72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80">
        <v>270</v>
      </c>
      <c r="B82" s="128" t="s">
        <v>40</v>
      </c>
      <c r="C82" s="128" t="s">
        <v>39</v>
      </c>
      <c r="D82" s="128"/>
      <c r="E82" s="127">
        <f>+[1]OTCHET!E481</f>
        <v>0</v>
      </c>
      <c r="F82" s="127">
        <f>+G82+H82+I82+J82</f>
        <v>0</v>
      </c>
      <c r="G82" s="126">
        <f>+[1]OTCHET!G481</f>
        <v>0</v>
      </c>
      <c r="H82" s="125">
        <f>+[1]OTCHET!H481</f>
        <v>0</v>
      </c>
      <c r="I82" s="125">
        <f>+[1]OTCHET!I481</f>
        <v>0</v>
      </c>
      <c r="J82" s="124">
        <f>+[1]OTCHET!J481</f>
        <v>0</v>
      </c>
      <c r="K82" s="89"/>
      <c r="L82" s="89"/>
      <c r="M82" s="89"/>
      <c r="N82" s="64"/>
      <c r="O82" s="123" t="s">
        <v>39</v>
      </c>
      <c r="P82" s="72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80">
        <v>275</v>
      </c>
      <c r="B83" s="109" t="s">
        <v>38</v>
      </c>
      <c r="C83" s="109" t="s">
        <v>37</v>
      </c>
      <c r="D83" s="109"/>
      <c r="E83" s="107">
        <f>+[1]OTCHET!E482</f>
        <v>0</v>
      </c>
      <c r="F83" s="107">
        <f>+G83+H83+I83+J83</f>
        <v>0</v>
      </c>
      <c r="G83" s="106">
        <f>+[1]OTCHET!G482</f>
        <v>0</v>
      </c>
      <c r="H83" s="105">
        <f>+[1]OTCHET!H482</f>
        <v>0</v>
      </c>
      <c r="I83" s="105">
        <f>+[1]OTCHET!I482</f>
        <v>0</v>
      </c>
      <c r="J83" s="104">
        <f>+[1]OTCHET!J482</f>
        <v>0</v>
      </c>
      <c r="K83" s="89"/>
      <c r="L83" s="89"/>
      <c r="M83" s="89"/>
      <c r="N83" s="64"/>
      <c r="O83" s="103" t="s">
        <v>37</v>
      </c>
      <c r="P83" s="72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80">
        <v>280</v>
      </c>
      <c r="B84" s="102" t="s">
        <v>36</v>
      </c>
      <c r="C84" s="101" t="s">
        <v>35</v>
      </c>
      <c r="D84" s="102"/>
      <c r="E84" s="99">
        <f>[1]OTCHET!E537</f>
        <v>0</v>
      </c>
      <c r="F84" s="99">
        <f>+G84+H84+I84+J84</f>
        <v>0</v>
      </c>
      <c r="G84" s="98">
        <f>[1]OTCHET!G537</f>
        <v>0</v>
      </c>
      <c r="H84" s="97">
        <f>[1]OTCHET!H537</f>
        <v>0</v>
      </c>
      <c r="I84" s="97">
        <f>[1]OTCHET!I537</f>
        <v>0</v>
      </c>
      <c r="J84" s="96">
        <f>[1]OTCHET!J537</f>
        <v>0</v>
      </c>
      <c r="K84" s="89"/>
      <c r="L84" s="89"/>
      <c r="M84" s="89"/>
      <c r="N84" s="64"/>
      <c r="O84" s="95" t="s">
        <v>35</v>
      </c>
      <c r="P84" s="72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80">
        <v>285</v>
      </c>
      <c r="B85" s="94" t="s">
        <v>34</v>
      </c>
      <c r="C85" s="86" t="s">
        <v>33</v>
      </c>
      <c r="D85" s="94"/>
      <c r="E85" s="93">
        <f>[1]OTCHET!E538</f>
        <v>0</v>
      </c>
      <c r="F85" s="93">
        <f>+G85+H85+I85+J85</f>
        <v>0</v>
      </c>
      <c r="G85" s="92">
        <f>[1]OTCHET!G538</f>
        <v>0</v>
      </c>
      <c r="H85" s="91">
        <f>[1]OTCHET!H538</f>
        <v>0</v>
      </c>
      <c r="I85" s="91">
        <f>[1]OTCHET!I538</f>
        <v>0</v>
      </c>
      <c r="J85" s="90">
        <f>[1]OTCHET!J538</f>
        <v>0</v>
      </c>
      <c r="K85" s="89"/>
      <c r="L85" s="89"/>
      <c r="M85" s="89"/>
      <c r="N85" s="64"/>
      <c r="O85" s="88" t="s">
        <v>33</v>
      </c>
      <c r="P85" s="72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80">
        <v>290</v>
      </c>
      <c r="B86" s="122" t="s">
        <v>32</v>
      </c>
      <c r="C86" s="79" t="s">
        <v>31</v>
      </c>
      <c r="D86" s="122"/>
      <c r="E86" s="121">
        <f>+E87+E88</f>
        <v>0</v>
      </c>
      <c r="F86" s="121">
        <f>+F87+F88</f>
        <v>0</v>
      </c>
      <c r="G86" s="120">
        <f>+G87+G88</f>
        <v>0</v>
      </c>
      <c r="H86" s="119">
        <f>+H87+H88</f>
        <v>0</v>
      </c>
      <c r="I86" s="119">
        <f>+I87+I88</f>
        <v>0</v>
      </c>
      <c r="J86" s="118">
        <f>+J87+J88</f>
        <v>0</v>
      </c>
      <c r="K86" s="89">
        <f>+K87+K88</f>
        <v>0</v>
      </c>
      <c r="L86" s="89">
        <f>+L87+L88</f>
        <v>0</v>
      </c>
      <c r="M86" s="89">
        <f>+M87+M88</f>
        <v>0</v>
      </c>
      <c r="N86" s="64"/>
      <c r="O86" s="117" t="s">
        <v>31</v>
      </c>
      <c r="P86" s="72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80">
        <v>295</v>
      </c>
      <c r="B87" s="116" t="s">
        <v>30</v>
      </c>
      <c r="C87" s="116" t="s">
        <v>29</v>
      </c>
      <c r="D87" s="115"/>
      <c r="E87" s="114">
        <f>+[1]OTCHET!E505+[1]OTCHET!E514+[1]OTCHET!E518+[1]OTCHET!E545</f>
        <v>0</v>
      </c>
      <c r="F87" s="114">
        <f>+G87+H87+I87+J87</f>
        <v>0</v>
      </c>
      <c r="G87" s="113">
        <f>+[1]OTCHET!G505+[1]OTCHET!G514+[1]OTCHET!G518+[1]OTCHET!G545</f>
        <v>0</v>
      </c>
      <c r="H87" s="112">
        <f>+[1]OTCHET!H505+[1]OTCHET!H514+[1]OTCHET!H518+[1]OTCHET!H545</f>
        <v>0</v>
      </c>
      <c r="I87" s="112">
        <f>+[1]OTCHET!I505+[1]OTCHET!I514+[1]OTCHET!I518+[1]OTCHET!I545</f>
        <v>0</v>
      </c>
      <c r="J87" s="111">
        <f>+[1]OTCHET!J505+[1]OTCHET!J514+[1]OTCHET!J518+[1]OTCHET!J545</f>
        <v>0</v>
      </c>
      <c r="K87" s="89"/>
      <c r="L87" s="89"/>
      <c r="M87" s="89"/>
      <c r="N87" s="64"/>
      <c r="O87" s="110" t="s">
        <v>29</v>
      </c>
      <c r="P87" s="72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80">
        <v>300</v>
      </c>
      <c r="B88" s="109" t="s">
        <v>28</v>
      </c>
      <c r="C88" s="109" t="s">
        <v>27</v>
      </c>
      <c r="D88" s="108"/>
      <c r="E88" s="107">
        <f>+[1]OTCHET!E523+[1]OTCHET!E526+[1]OTCHET!E546</f>
        <v>0</v>
      </c>
      <c r="F88" s="107">
        <f>+G88+H88+I88+J88</f>
        <v>0</v>
      </c>
      <c r="G88" s="106">
        <f>+[1]OTCHET!G523+[1]OTCHET!G526+[1]OTCHET!G546</f>
        <v>0</v>
      </c>
      <c r="H88" s="105">
        <f>+[1]OTCHET!H523+[1]OTCHET!H526+[1]OTCHET!H546</f>
        <v>0</v>
      </c>
      <c r="I88" s="105">
        <f>+[1]OTCHET!I523+[1]OTCHET!I526+[1]OTCHET!I546</f>
        <v>0</v>
      </c>
      <c r="J88" s="104">
        <f>+[1]OTCHET!J523+[1]OTCHET!J526+[1]OTCHET!J546</f>
        <v>0</v>
      </c>
      <c r="K88" s="89"/>
      <c r="L88" s="89"/>
      <c r="M88" s="89"/>
      <c r="N88" s="64"/>
      <c r="O88" s="103" t="s">
        <v>27</v>
      </c>
      <c r="P88" s="72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80">
        <v>310</v>
      </c>
      <c r="B89" s="102" t="s">
        <v>26</v>
      </c>
      <c r="C89" s="101" t="s">
        <v>25</v>
      </c>
      <c r="D89" s="100"/>
      <c r="E89" s="99">
        <f>[1]OTCHET!E533</f>
        <v>0</v>
      </c>
      <c r="F89" s="99">
        <f>+G89+H89+I89+J89</f>
        <v>0</v>
      </c>
      <c r="G89" s="98">
        <f>[1]OTCHET!G533</f>
        <v>0</v>
      </c>
      <c r="H89" s="97">
        <f>[1]OTCHET!H533</f>
        <v>0</v>
      </c>
      <c r="I89" s="97">
        <f>[1]OTCHET!I533</f>
        <v>0</v>
      </c>
      <c r="J89" s="96">
        <f>[1]OTCHET!J533</f>
        <v>0</v>
      </c>
      <c r="K89" s="89"/>
      <c r="L89" s="89"/>
      <c r="M89" s="89"/>
      <c r="N89" s="64"/>
      <c r="O89" s="95" t="s">
        <v>25</v>
      </c>
      <c r="P89" s="72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80">
        <v>320</v>
      </c>
      <c r="B90" s="94" t="s">
        <v>24</v>
      </c>
      <c r="C90" s="86" t="s">
        <v>23</v>
      </c>
      <c r="D90" s="94"/>
      <c r="E90" s="93">
        <f>+[1]OTCHET!E569+[1]OTCHET!E570+[1]OTCHET!E571+[1]OTCHET!E572+[1]OTCHET!E573+[1]OTCHET!E574</f>
        <v>0</v>
      </c>
      <c r="F90" s="93">
        <f>+G90+H90+I90+J90</f>
        <v>0</v>
      </c>
      <c r="G90" s="92">
        <f>+[1]OTCHET!G569+[1]OTCHET!G570+[1]OTCHET!G571+[1]OTCHET!G572+[1]OTCHET!G573+[1]OTCHET!G574</f>
        <v>0</v>
      </c>
      <c r="H90" s="91">
        <f>+[1]OTCHET!H569+[1]OTCHET!H570+[1]OTCHET!H571+[1]OTCHET!H572+[1]OTCHET!H573+[1]OTCHET!H574</f>
        <v>0</v>
      </c>
      <c r="I90" s="91">
        <f>+[1]OTCHET!I569+[1]OTCHET!I570+[1]OTCHET!I571+[1]OTCHET!I572+[1]OTCHET!I573+[1]OTCHET!I574</f>
        <v>0</v>
      </c>
      <c r="J90" s="90">
        <f>+[1]OTCHET!J569+[1]OTCHET!J570+[1]OTCHET!J571+[1]OTCHET!J572+[1]OTCHET!J573+[1]OTCHET!J574</f>
        <v>0</v>
      </c>
      <c r="K90" s="89"/>
      <c r="L90" s="89"/>
      <c r="M90" s="89"/>
      <c r="N90" s="64"/>
      <c r="O90" s="88" t="s">
        <v>23</v>
      </c>
      <c r="P90" s="72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80">
        <v>330</v>
      </c>
      <c r="B91" s="87" t="s">
        <v>22</v>
      </c>
      <c r="C91" s="87" t="s">
        <v>21</v>
      </c>
      <c r="D91" s="87"/>
      <c r="E91" s="85">
        <f>+[1]OTCHET!E575+[1]OTCHET!E576+[1]OTCHET!E577+[1]OTCHET!E578+[1]OTCHET!E579+[1]OTCHET!E580+[1]OTCHET!E581</f>
        <v>0</v>
      </c>
      <c r="F91" s="85">
        <f>+G91+H91+I91+J91</f>
        <v>-2809</v>
      </c>
      <c r="G91" s="84">
        <f>+[1]OTCHET!G575+[1]OTCHET!G576+[1]OTCHET!G577+[1]OTCHET!G578+[1]OTCHET!G579+[1]OTCHET!G580+[1]OTCHET!G581</f>
        <v>0</v>
      </c>
      <c r="H91" s="83">
        <f>+[1]OTCHET!H575+[1]OTCHET!H576+[1]OTCHET!H577+[1]OTCHET!H578+[1]OTCHET!H579+[1]OTCHET!H580+[1]OTCHET!H581</f>
        <v>0</v>
      </c>
      <c r="I91" s="83">
        <f>+[1]OTCHET!I575+[1]OTCHET!I576+[1]OTCHET!I577+[1]OTCHET!I578+[1]OTCHET!I579+[1]OTCHET!I580+[1]OTCHET!I581</f>
        <v>-2809</v>
      </c>
      <c r="J91" s="82">
        <f>+[1]OTCHET!J575+[1]OTCHET!J576+[1]OTCHET!J577+[1]OTCHET!J578+[1]OTCHET!J579+[1]OTCHET!J580+[1]OTCHET!J581</f>
        <v>0</v>
      </c>
      <c r="K91" s="74"/>
      <c r="L91" s="74"/>
      <c r="M91" s="74"/>
      <c r="N91" s="64"/>
      <c r="O91" s="81" t="s">
        <v>21</v>
      </c>
      <c r="P91" s="72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80">
        <v>335</v>
      </c>
      <c r="B92" s="86" t="s">
        <v>20</v>
      </c>
      <c r="C92" s="86" t="s">
        <v>19</v>
      </c>
      <c r="D92" s="87"/>
      <c r="E92" s="85">
        <f>+[1]OTCHET!E582</f>
        <v>0</v>
      </c>
      <c r="F92" s="85">
        <f>+G92+H92+I92+J92</f>
        <v>0</v>
      </c>
      <c r="G92" s="84">
        <f>+[1]OTCHET!G582</f>
        <v>0</v>
      </c>
      <c r="H92" s="83">
        <f>+[1]OTCHET!H582</f>
        <v>0</v>
      </c>
      <c r="I92" s="83">
        <f>+[1]OTCHET!I582</f>
        <v>0</v>
      </c>
      <c r="J92" s="82">
        <f>+[1]OTCHET!J582</f>
        <v>0</v>
      </c>
      <c r="K92" s="74"/>
      <c r="L92" s="74"/>
      <c r="M92" s="74"/>
      <c r="N92" s="64"/>
      <c r="O92" s="81" t="s">
        <v>19</v>
      </c>
      <c r="P92" s="72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80">
        <v>340</v>
      </c>
      <c r="B93" s="86" t="s">
        <v>18</v>
      </c>
      <c r="C93" s="86" t="s">
        <v>17</v>
      </c>
      <c r="D93" s="86"/>
      <c r="E93" s="85">
        <f>+[1]OTCHET!E589+[1]OTCHET!E590</f>
        <v>0</v>
      </c>
      <c r="F93" s="85">
        <f>+G93+H93+I93+J93</f>
        <v>0</v>
      </c>
      <c r="G93" s="84">
        <f>+[1]OTCHET!G589+[1]OTCHET!G590</f>
        <v>0</v>
      </c>
      <c r="H93" s="83">
        <f>+[1]OTCHET!H589+[1]OTCHET!H590</f>
        <v>0</v>
      </c>
      <c r="I93" s="83">
        <f>+[1]OTCHET!I589+[1]OTCHET!I590</f>
        <v>0</v>
      </c>
      <c r="J93" s="82">
        <f>+[1]OTCHET!J589+[1]OTCHET!J590</f>
        <v>0</v>
      </c>
      <c r="K93" s="74"/>
      <c r="L93" s="74"/>
      <c r="M93" s="74"/>
      <c r="N93" s="64"/>
      <c r="O93" s="81" t="s">
        <v>17</v>
      </c>
      <c r="P93" s="72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80">
        <v>345</v>
      </c>
      <c r="B94" s="86" t="s">
        <v>16</v>
      </c>
      <c r="C94" s="87" t="s">
        <v>15</v>
      </c>
      <c r="D94" s="86"/>
      <c r="E94" s="85">
        <f>+[1]OTCHET!E591+[1]OTCHET!E592</f>
        <v>0</v>
      </c>
      <c r="F94" s="85">
        <f>+G94+H94+I94+J94</f>
        <v>0</v>
      </c>
      <c r="G94" s="84">
        <f>+[1]OTCHET!G591+[1]OTCHET!G592</f>
        <v>0</v>
      </c>
      <c r="H94" s="83">
        <f>+[1]OTCHET!H591+[1]OTCHET!H592</f>
        <v>0</v>
      </c>
      <c r="I94" s="83">
        <f>+[1]OTCHET!I591+[1]OTCHET!I592</f>
        <v>0</v>
      </c>
      <c r="J94" s="82">
        <f>+[1]OTCHET!J591+[1]OTCHET!J592</f>
        <v>0</v>
      </c>
      <c r="K94" s="74"/>
      <c r="L94" s="74"/>
      <c r="M94" s="74"/>
      <c r="N94" s="64"/>
      <c r="O94" s="81" t="s">
        <v>15</v>
      </c>
      <c r="P94" s="72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80">
        <v>350</v>
      </c>
      <c r="B95" s="79" t="s">
        <v>14</v>
      </c>
      <c r="C95" s="79" t="s">
        <v>13</v>
      </c>
      <c r="D95" s="79"/>
      <c r="E95" s="78">
        <f>[1]OTCHET!E593</f>
        <v>0</v>
      </c>
      <c r="F95" s="78">
        <f>+G95+H95+I95+J95</f>
        <v>0</v>
      </c>
      <c r="G95" s="77">
        <f>[1]OTCHET!G593</f>
        <v>-8194</v>
      </c>
      <c r="H95" s="76">
        <f>[1]OTCHET!H593</f>
        <v>0</v>
      </c>
      <c r="I95" s="76">
        <f>[1]OTCHET!I593</f>
        <v>8194</v>
      </c>
      <c r="J95" s="75">
        <f>[1]OTCHET!J593</f>
        <v>0</v>
      </c>
      <c r="K95" s="74"/>
      <c r="L95" s="74"/>
      <c r="M95" s="74"/>
      <c r="N95" s="64"/>
      <c r="O95" s="73" t="s">
        <v>13</v>
      </c>
      <c r="P95" s="72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71">
        <v>355</v>
      </c>
      <c r="B96" s="70" t="s">
        <v>12</v>
      </c>
      <c r="C96" s="70" t="s">
        <v>11</v>
      </c>
      <c r="D96" s="70"/>
      <c r="E96" s="69">
        <f>+[1]OTCHET!E596</f>
        <v>0</v>
      </c>
      <c r="F96" s="69">
        <f>+G96+H96+I96+J96</f>
        <v>0</v>
      </c>
      <c r="G96" s="68">
        <f>+[1]OTCHET!G596</f>
        <v>-4469</v>
      </c>
      <c r="H96" s="67">
        <f>+[1]OTCHET!H596</f>
        <v>0</v>
      </c>
      <c r="I96" s="67">
        <f>+[1]OTCHET!I596</f>
        <v>4469</v>
      </c>
      <c r="J96" s="66">
        <f>+[1]OTCHET!J596</f>
        <v>0</v>
      </c>
      <c r="K96" s="65"/>
      <c r="L96" s="65"/>
      <c r="M96" s="65"/>
      <c r="N96" s="64"/>
      <c r="O96" s="63" t="s">
        <v>11</v>
      </c>
      <c r="P96" s="62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3" t="s">
        <v>10</v>
      </c>
      <c r="C97" s="53"/>
      <c r="D97" s="53"/>
      <c r="E97" s="60"/>
      <c r="F97" s="60"/>
      <c r="G97" s="60"/>
      <c r="H97" s="60"/>
      <c r="I97" s="60"/>
      <c r="J97" s="60"/>
      <c r="K97" s="61"/>
      <c r="L97" s="61"/>
      <c r="M97" s="61"/>
      <c r="N97" s="57"/>
      <c r="O97" s="53"/>
      <c r="P97" s="56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53" t="s">
        <v>9</v>
      </c>
      <c r="C98" s="53"/>
      <c r="D98" s="53"/>
      <c r="E98" s="60"/>
      <c r="F98" s="60"/>
      <c r="G98" s="60"/>
      <c r="H98" s="60"/>
      <c r="I98" s="60"/>
      <c r="J98" s="60"/>
      <c r="K98" s="61"/>
      <c r="L98" s="61"/>
      <c r="M98" s="61"/>
      <c r="N98" s="57"/>
      <c r="O98" s="53"/>
      <c r="P98" s="56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53" t="s">
        <v>7</v>
      </c>
      <c r="C99" s="53"/>
      <c r="D99" s="53"/>
      <c r="E99" s="60"/>
      <c r="F99" s="60"/>
      <c r="G99" s="60"/>
      <c r="H99" s="60"/>
      <c r="I99" s="60"/>
      <c r="J99" s="59"/>
      <c r="K99" s="58"/>
      <c r="L99" s="58"/>
      <c r="M99" s="58"/>
      <c r="N99" s="57"/>
      <c r="O99" s="53"/>
      <c r="P99" s="56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47" t="s">
        <v>6</v>
      </c>
      <c r="C100" s="55"/>
      <c r="D100" s="55"/>
      <c r="E100" s="60"/>
      <c r="F100" s="60"/>
      <c r="G100" s="60"/>
      <c r="H100" s="60"/>
      <c r="I100" s="60"/>
      <c r="J100" s="59"/>
      <c r="K100" s="58"/>
      <c r="L100" s="58"/>
      <c r="M100" s="58"/>
      <c r="N100" s="57"/>
      <c r="O100" s="55"/>
      <c r="P100" s="56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47"/>
      <c r="C101" s="47"/>
      <c r="D101" s="47"/>
      <c r="E101" s="50"/>
      <c r="F101" s="50"/>
      <c r="G101" s="50"/>
      <c r="H101" s="50"/>
      <c r="I101" s="50"/>
      <c r="J101" s="50"/>
      <c r="K101" s="49"/>
      <c r="L101" s="49"/>
      <c r="M101" s="49"/>
      <c r="N101" s="54"/>
      <c r="O101" s="47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55" t="s">
        <v>8</v>
      </c>
      <c r="C102" s="55"/>
      <c r="D102" s="55"/>
      <c r="E102" s="50"/>
      <c r="F102" s="50"/>
      <c r="G102" s="50"/>
      <c r="H102" s="50"/>
      <c r="I102" s="50"/>
      <c r="J102" s="50"/>
      <c r="K102" s="48"/>
      <c r="L102" s="48"/>
      <c r="M102" s="48"/>
      <c r="N102" s="54"/>
      <c r="O102" s="55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hidden="1" thickBot="1">
      <c r="B103" s="53" t="s">
        <v>7</v>
      </c>
      <c r="C103" s="53"/>
      <c r="D103" s="53"/>
      <c r="E103" s="50"/>
      <c r="F103" s="51"/>
      <c r="G103" s="51"/>
      <c r="H103" s="51"/>
      <c r="I103" s="50"/>
      <c r="J103" s="50"/>
      <c r="K103" s="49"/>
      <c r="L103" s="49"/>
      <c r="M103" s="49"/>
      <c r="N103" s="54"/>
      <c r="O103" s="5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6.5" hidden="1" thickBot="1">
      <c r="B104" s="52" t="s">
        <v>6</v>
      </c>
      <c r="C104" s="47"/>
      <c r="D104" s="47"/>
      <c r="E104" s="50"/>
      <c r="F104" s="51"/>
      <c r="G104" s="51"/>
      <c r="H104" s="51"/>
      <c r="I104" s="50"/>
      <c r="J104" s="50"/>
      <c r="K104" s="49"/>
      <c r="L104" s="49"/>
      <c r="M104" s="48"/>
      <c r="N104" s="13"/>
      <c r="O104" s="47"/>
      <c r="P104" s="11"/>
      <c r="Q104" s="42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5.75">
      <c r="B105" s="46">
        <f>+IF(+SUM(E$65:J$65)=0,0,"Контрола: дефицит/излишък = финансиране с обратен знак (V. + VІ. = 0)")</f>
        <v>0</v>
      </c>
      <c r="C105" s="45"/>
      <c r="D105" s="45"/>
      <c r="E105" s="44">
        <f>+E$64+E$66</f>
        <v>0</v>
      </c>
      <c r="F105" s="44">
        <f>+F$64+F$66</f>
        <v>0</v>
      </c>
      <c r="G105" s="43">
        <f>+G$64+G$66</f>
        <v>0</v>
      </c>
      <c r="H105" s="43">
        <f>+H$64+H$66</f>
        <v>0</v>
      </c>
      <c r="I105" s="43">
        <f>+I$64+I$66</f>
        <v>0</v>
      </c>
      <c r="J105" s="43">
        <f>+J$64+J$66</f>
        <v>0</v>
      </c>
      <c r="K105" s="14"/>
      <c r="L105" s="14"/>
      <c r="M105" s="14"/>
      <c r="N105" s="13"/>
      <c r="O105" s="23"/>
      <c r="P105" s="11"/>
      <c r="Q105" s="42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23"/>
      <c r="C106" s="23"/>
      <c r="D106" s="23"/>
      <c r="E106" s="41"/>
      <c r="F106" s="40"/>
      <c r="G106" s="39"/>
      <c r="H106" s="16"/>
      <c r="I106" s="16"/>
      <c r="J106" s="5"/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9.5" customHeight="1">
      <c r="B107" s="38" t="str">
        <f>+[1]OTCHET!H607</f>
        <v>fso@cem.bg</v>
      </c>
      <c r="C107" s="23"/>
      <c r="D107" s="23"/>
      <c r="E107" s="37"/>
      <c r="F107" s="36"/>
      <c r="G107" s="35" t="str">
        <f>+[1]OTCHET!E607</f>
        <v>02/9708833</v>
      </c>
      <c r="H107" s="35" t="str">
        <f>+[1]OTCHET!F607</f>
        <v>02/9714448</v>
      </c>
      <c r="I107" s="25"/>
      <c r="J107" s="34">
        <f>+[1]OTCHET!B607</f>
        <v>43353</v>
      </c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5.75">
      <c r="B108" s="33" t="s">
        <v>5</v>
      </c>
      <c r="C108" s="32"/>
      <c r="D108" s="32"/>
      <c r="E108" s="31"/>
      <c r="F108" s="31"/>
      <c r="G108" s="30" t="s">
        <v>4</v>
      </c>
      <c r="H108" s="30"/>
      <c r="I108" s="29"/>
      <c r="J108" s="28" t="s">
        <v>3</v>
      </c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7.25" customHeight="1">
      <c r="B109" s="27" t="s">
        <v>2</v>
      </c>
      <c r="C109" s="4"/>
      <c r="D109" s="4"/>
      <c r="E109" s="26"/>
      <c r="F109" s="22"/>
      <c r="G109" s="16"/>
      <c r="H109" s="16"/>
      <c r="I109" s="16"/>
      <c r="J109" s="16"/>
      <c r="K109" s="14"/>
      <c r="L109" s="14"/>
      <c r="M109" s="14"/>
      <c r="N109" s="13"/>
      <c r="O109" s="23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7.25" customHeight="1">
      <c r="B110" s="25"/>
      <c r="C110" s="24"/>
      <c r="D110" s="23"/>
      <c r="E110" s="15" t="str">
        <f>+[1]OTCHET!D605</f>
        <v>Спаска Янева</v>
      </c>
      <c r="F110" s="15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9.5" customHeight="1">
      <c r="B111" s="4"/>
      <c r="C111" s="3"/>
      <c r="D111" s="3"/>
      <c r="E111" s="16"/>
      <c r="F111" s="16"/>
      <c r="G111" s="16"/>
      <c r="H111" s="16"/>
      <c r="I111" s="16"/>
      <c r="J111" s="16"/>
      <c r="K111" s="14"/>
      <c r="L111" s="14"/>
      <c r="M111" s="14"/>
      <c r="N111" s="13"/>
      <c r="O111" s="24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5.75" customHeight="1">
      <c r="B112" s="3"/>
      <c r="C112" s="3"/>
      <c r="D112" s="3"/>
      <c r="E112" s="16"/>
      <c r="F112" s="16"/>
      <c r="G112" s="16"/>
      <c r="H112" s="16"/>
      <c r="I112" s="16"/>
      <c r="J112" s="16"/>
      <c r="K112" s="14"/>
      <c r="L112" s="14"/>
      <c r="M112" s="14"/>
      <c r="N112" s="13"/>
      <c r="O112" s="23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1" t="s">
        <v>1</v>
      </c>
      <c r="C113" s="23"/>
      <c r="D113" s="23"/>
      <c r="E113" s="22"/>
      <c r="F113" s="22"/>
      <c r="G113" s="16"/>
      <c r="H113" s="21" t="s">
        <v>0</v>
      </c>
      <c r="I113" s="20"/>
      <c r="J113" s="19"/>
      <c r="K113" s="14"/>
      <c r="L113" s="14"/>
      <c r="M113" s="14"/>
      <c r="N113" s="13"/>
      <c r="O113" s="18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15" t="str">
        <f>+[1]OTCHET!G602</f>
        <v>Спаска Янева</v>
      </c>
      <c r="F114" s="15"/>
      <c r="G114" s="17"/>
      <c r="H114" s="16"/>
      <c r="I114" s="15" t="str">
        <f>+[1]OTCHET!G605</f>
        <v>София Владимирова</v>
      </c>
      <c r="J114" s="15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 s="1" customFormat="1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 s="1" customFormat="1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OTCHET-agregirani pokazateli</vt:lpstr>
      <vt:lpstr>'OTCHET-agregirani pokazateli'!Print_Area</vt:lpstr>
      <vt:lpstr>'OTCHET-agregirani pokazateli'!Print_Titles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2018-09-26T13:02:16Z</dcterms:created>
  <dcterms:modified xsi:type="dcterms:W3CDTF">2018-09-26T13:02:44Z</dcterms:modified>
</cp:coreProperties>
</file>